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CKUP\PREFEITURA DE PINTÓPOLIS\PROINFANCIA\REPACTUAÇÃO\"/>
    </mc:Choice>
  </mc:AlternateContent>
  <xr:revisionPtr revIDLastSave="0" documentId="13_ncr:1_{16259E05-8374-4565-AFDE-951AEC54EAD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Orientações" sheetId="37" r:id="rId1"/>
    <sheet name="Pacto original" sheetId="40" r:id="rId2"/>
    <sheet name="Planilha Repactuação " sheetId="39" r:id="rId3"/>
    <sheet name="Cronograma Físico Financeiro" sheetId="41" r:id="rId4"/>
  </sheets>
  <externalReferences>
    <externalReference r:id="rId5"/>
    <externalReference r:id="rId6"/>
  </externalReferences>
  <definedNames>
    <definedName name="_xlnm.Print_Area" localSheetId="2">'Planilha Repactuação '!$A$1:$P$590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1" l="1"/>
  <c r="B5" i="41"/>
  <c r="B4" i="41"/>
  <c r="A6" i="41"/>
  <c r="B58" i="41"/>
  <c r="B56" i="41"/>
  <c r="B54" i="41"/>
  <c r="B52" i="41"/>
  <c r="B50" i="41"/>
  <c r="B48" i="41"/>
  <c r="B46" i="41"/>
  <c r="B44" i="41"/>
  <c r="B42" i="41"/>
  <c r="B40" i="41"/>
  <c r="B38" i="41"/>
  <c r="B36" i="41"/>
  <c r="B34" i="41"/>
  <c r="B32" i="41"/>
  <c r="B30" i="41"/>
  <c r="B28" i="41"/>
  <c r="B26" i="41"/>
  <c r="B24" i="41"/>
  <c r="B22" i="41"/>
  <c r="B20" i="41"/>
  <c r="B18" i="41"/>
  <c r="B16" i="41"/>
  <c r="B14" i="41"/>
  <c r="B12" i="41"/>
  <c r="C178" i="39" l="1"/>
  <c r="B409" i="39" l="1"/>
  <c r="E409" i="39"/>
  <c r="F409" i="39"/>
  <c r="C410" i="39"/>
  <c r="E137" i="39" l="1"/>
  <c r="N66" i="39"/>
  <c r="H584" i="39" l="1"/>
  <c r="H566" i="39"/>
  <c r="H567" i="39"/>
  <c r="H570" i="39"/>
  <c r="H571" i="39"/>
  <c r="H572" i="39"/>
  <c r="H573" i="39"/>
  <c r="H576" i="39"/>
  <c r="H577" i="39"/>
  <c r="I577" i="39"/>
  <c r="H578" i="39"/>
  <c r="I578" i="39"/>
  <c r="H579" i="39"/>
  <c r="H580" i="39"/>
  <c r="H548" i="39"/>
  <c r="H549" i="39"/>
  <c r="H550" i="39"/>
  <c r="I550" i="39"/>
  <c r="H552" i="39"/>
  <c r="H556" i="39"/>
  <c r="I556" i="39"/>
  <c r="H522" i="39"/>
  <c r="I522" i="39"/>
  <c r="H526" i="39"/>
  <c r="I526" i="39"/>
  <c r="H527" i="39"/>
  <c r="I527" i="39"/>
  <c r="H529" i="39"/>
  <c r="H536" i="39"/>
  <c r="H537" i="39"/>
  <c r="H538" i="39"/>
  <c r="H539" i="39"/>
  <c r="H442" i="39"/>
  <c r="H459" i="39"/>
  <c r="H460" i="39"/>
  <c r="H468" i="39"/>
  <c r="H478" i="39"/>
  <c r="H479" i="39"/>
  <c r="H480" i="39"/>
  <c r="H481" i="39"/>
  <c r="H483" i="39"/>
  <c r="H497" i="39"/>
  <c r="H498" i="39"/>
  <c r="H500" i="39"/>
  <c r="H501" i="39"/>
  <c r="H502" i="39"/>
  <c r="I502" i="39"/>
  <c r="H439" i="39"/>
  <c r="H420" i="39"/>
  <c r="H431" i="39"/>
  <c r="I431" i="39"/>
  <c r="H432" i="39"/>
  <c r="I432" i="39"/>
  <c r="H435" i="39"/>
  <c r="I435" i="39"/>
  <c r="H419" i="39"/>
  <c r="H409" i="39"/>
  <c r="H410" i="39"/>
  <c r="I410" i="39"/>
  <c r="H411" i="39"/>
  <c r="H412" i="39"/>
  <c r="H413" i="39"/>
  <c r="H414" i="39"/>
  <c r="H415" i="39"/>
  <c r="H416" i="39"/>
  <c r="H381" i="39"/>
  <c r="I381" i="39"/>
  <c r="H383" i="39"/>
  <c r="I383" i="39"/>
  <c r="H384" i="39"/>
  <c r="H390" i="39"/>
  <c r="H392" i="39"/>
  <c r="I392" i="39"/>
  <c r="H393" i="39"/>
  <c r="I393" i="39"/>
  <c r="H399" i="39"/>
  <c r="I399" i="39"/>
  <c r="H400" i="39"/>
  <c r="I400" i="39"/>
  <c r="H338" i="39"/>
  <c r="H366" i="39"/>
  <c r="I366" i="39"/>
  <c r="H367" i="39"/>
  <c r="H370" i="39"/>
  <c r="I370" i="39"/>
  <c r="H371" i="39"/>
  <c r="I371" i="39"/>
  <c r="H373" i="39"/>
  <c r="H329" i="39"/>
  <c r="I329" i="39"/>
  <c r="H330" i="39"/>
  <c r="H261" i="39"/>
  <c r="H272" i="39"/>
  <c r="I272" i="39"/>
  <c r="H273" i="39"/>
  <c r="I273" i="39"/>
  <c r="H275" i="39"/>
  <c r="I275" i="39"/>
  <c r="H277" i="39"/>
  <c r="H278" i="39"/>
  <c r="I278" i="39"/>
  <c r="H238" i="39"/>
  <c r="H239" i="39"/>
  <c r="H240" i="39"/>
  <c r="H241" i="39"/>
  <c r="H243" i="39"/>
  <c r="H214" i="39"/>
  <c r="H217" i="39"/>
  <c r="I217" i="39"/>
  <c r="H218" i="39"/>
  <c r="H219" i="39"/>
  <c r="H220" i="39"/>
  <c r="H222" i="39"/>
  <c r="I222" i="39"/>
  <c r="H223" i="39"/>
  <c r="H224" i="39"/>
  <c r="H226" i="39"/>
  <c r="H227" i="39"/>
  <c r="H229" i="39"/>
  <c r="H230" i="39"/>
  <c r="H231" i="39"/>
  <c r="H202" i="39"/>
  <c r="H189" i="39"/>
  <c r="H188" i="39"/>
  <c r="H180" i="39"/>
  <c r="H185" i="39"/>
  <c r="I185" i="39"/>
  <c r="I178" i="39"/>
  <c r="H127" i="39"/>
  <c r="I127" i="39"/>
  <c r="H130" i="39"/>
  <c r="I130" i="39"/>
  <c r="H133" i="39"/>
  <c r="H137" i="39"/>
  <c r="I137" i="39"/>
  <c r="H138" i="39"/>
  <c r="I138" i="39"/>
  <c r="H139" i="39"/>
  <c r="I139" i="39"/>
  <c r="H167" i="39"/>
  <c r="H168" i="39"/>
  <c r="H169" i="39"/>
  <c r="H170" i="39"/>
  <c r="H114" i="39"/>
  <c r="H119" i="39"/>
  <c r="H122" i="39"/>
  <c r="H112" i="39"/>
  <c r="H98" i="39"/>
  <c r="H99" i="39"/>
  <c r="H100" i="39"/>
  <c r="H101" i="39"/>
  <c r="H103" i="39"/>
  <c r="H104" i="39"/>
  <c r="H105" i="39"/>
  <c r="H106" i="39"/>
  <c r="H107" i="39"/>
  <c r="H108" i="39"/>
  <c r="H58" i="39"/>
  <c r="H75" i="39"/>
  <c r="H34" i="39"/>
  <c r="K570" i="39"/>
  <c r="K409" i="39"/>
  <c r="K410" i="39"/>
  <c r="K226" i="39"/>
  <c r="K137" i="39"/>
  <c r="N12" i="39"/>
  <c r="E586" i="39"/>
  <c r="N585" i="39"/>
  <c r="O585" i="39" s="1"/>
  <c r="N584" i="39"/>
  <c r="O584" i="39" s="1"/>
  <c r="N565" i="39"/>
  <c r="O565" i="39" s="1"/>
  <c r="N566" i="39"/>
  <c r="O566" i="39" s="1"/>
  <c r="N567" i="39"/>
  <c r="O567" i="39" s="1"/>
  <c r="N568" i="39"/>
  <c r="O568" i="39" s="1"/>
  <c r="N569" i="39"/>
  <c r="O569" i="39" s="1"/>
  <c r="N570" i="39"/>
  <c r="O570" i="39" s="1"/>
  <c r="N571" i="39"/>
  <c r="O571" i="39" s="1"/>
  <c r="N572" i="39"/>
  <c r="O572" i="39" s="1"/>
  <c r="N573" i="39"/>
  <c r="O573" i="39" s="1"/>
  <c r="N575" i="39"/>
  <c r="O575" i="39" s="1"/>
  <c r="N576" i="39"/>
  <c r="O576" i="39"/>
  <c r="N577" i="39"/>
  <c r="O577" i="39" s="1"/>
  <c r="N578" i="39"/>
  <c r="O578" i="39" s="1"/>
  <c r="N579" i="39"/>
  <c r="O579" i="39" s="1"/>
  <c r="N580" i="39"/>
  <c r="O580" i="39" s="1"/>
  <c r="N581" i="39"/>
  <c r="O581" i="39" s="1"/>
  <c r="N548" i="39"/>
  <c r="O548" i="39" s="1"/>
  <c r="N549" i="39"/>
  <c r="O549" i="39" s="1"/>
  <c r="N550" i="39"/>
  <c r="O550" i="39" s="1"/>
  <c r="N551" i="39"/>
  <c r="O551" i="39" s="1"/>
  <c r="N552" i="39"/>
  <c r="O552" i="39" s="1"/>
  <c r="N553" i="39"/>
  <c r="O553" i="39" s="1"/>
  <c r="N554" i="39"/>
  <c r="O554" i="39" s="1"/>
  <c r="N555" i="39"/>
  <c r="O555" i="39" s="1"/>
  <c r="N556" i="39"/>
  <c r="O556" i="39" s="1"/>
  <c r="N557" i="39"/>
  <c r="O557" i="39" s="1"/>
  <c r="N558" i="39"/>
  <c r="O558" i="39" s="1"/>
  <c r="N559" i="39"/>
  <c r="O559" i="39" s="1"/>
  <c r="N560" i="39"/>
  <c r="O560" i="39" s="1"/>
  <c r="N561" i="39"/>
  <c r="O561" i="39" s="1"/>
  <c r="N547" i="39"/>
  <c r="O547" i="39" s="1"/>
  <c r="N543" i="39"/>
  <c r="O543" i="39" s="1"/>
  <c r="N544" i="39"/>
  <c r="O544" i="39" s="1"/>
  <c r="N542" i="39"/>
  <c r="O542" i="39" s="1"/>
  <c r="N512" i="39"/>
  <c r="O512" i="39" s="1"/>
  <c r="N513" i="39"/>
  <c r="O513" i="39" s="1"/>
  <c r="N514" i="39"/>
  <c r="O514" i="39" s="1"/>
  <c r="N515" i="39"/>
  <c r="O515" i="39" s="1"/>
  <c r="N516" i="39"/>
  <c r="O516" i="39" s="1"/>
  <c r="N517" i="39"/>
  <c r="O517" i="39" s="1"/>
  <c r="N518" i="39"/>
  <c r="O518" i="39" s="1"/>
  <c r="N519" i="39"/>
  <c r="O519" i="39" s="1"/>
  <c r="N521" i="39"/>
  <c r="O521" i="39" s="1"/>
  <c r="N522" i="39"/>
  <c r="O522" i="39" s="1"/>
  <c r="N523" i="39"/>
  <c r="O523" i="39" s="1"/>
  <c r="N525" i="39"/>
  <c r="O525" i="39" s="1"/>
  <c r="N526" i="39"/>
  <c r="O526" i="39" s="1"/>
  <c r="N527" i="39"/>
  <c r="O527" i="39" s="1"/>
  <c r="N529" i="39"/>
  <c r="O529" i="39" s="1"/>
  <c r="N530" i="39"/>
  <c r="O530" i="39" s="1"/>
  <c r="N531" i="39"/>
  <c r="O531" i="39" s="1"/>
  <c r="N533" i="39"/>
  <c r="O533" i="39" s="1"/>
  <c r="N534" i="39"/>
  <c r="O534" i="39" s="1"/>
  <c r="N535" i="39"/>
  <c r="O535" i="39" s="1"/>
  <c r="N536" i="39"/>
  <c r="O536" i="39" s="1"/>
  <c r="N537" i="39"/>
  <c r="O537" i="39" s="1"/>
  <c r="N538" i="39"/>
  <c r="O538" i="39" s="1"/>
  <c r="N539" i="39"/>
  <c r="O539" i="39"/>
  <c r="N506" i="39"/>
  <c r="O506" i="39" s="1"/>
  <c r="N507" i="39"/>
  <c r="O507" i="39"/>
  <c r="N508" i="39"/>
  <c r="O508" i="39" s="1"/>
  <c r="N505" i="39"/>
  <c r="O505" i="39" s="1"/>
  <c r="N439" i="39"/>
  <c r="O439" i="39" s="1"/>
  <c r="N440" i="39"/>
  <c r="O440" i="39" s="1"/>
  <c r="N441" i="39"/>
  <c r="O441" i="39" s="1"/>
  <c r="N442" i="39"/>
  <c r="O442" i="39" s="1"/>
  <c r="N444" i="39"/>
  <c r="O444" i="39" s="1"/>
  <c r="N445" i="39"/>
  <c r="O445" i="39" s="1"/>
  <c r="N446" i="39"/>
  <c r="O446" i="39" s="1"/>
  <c r="N447" i="39"/>
  <c r="O447" i="39" s="1"/>
  <c r="N448" i="39"/>
  <c r="O448" i="39" s="1"/>
  <c r="N449" i="39"/>
  <c r="O449" i="39" s="1"/>
  <c r="N450" i="39"/>
  <c r="O450" i="39"/>
  <c r="N451" i="39"/>
  <c r="O451" i="39" s="1"/>
  <c r="N452" i="39"/>
  <c r="O452" i="39" s="1"/>
  <c r="N453" i="39"/>
  <c r="O453" i="39" s="1"/>
  <c r="N454" i="39"/>
  <c r="O454" i="39" s="1"/>
  <c r="N455" i="39"/>
  <c r="O455" i="39" s="1"/>
  <c r="N456" i="39"/>
  <c r="O456" i="39" s="1"/>
  <c r="N457" i="39"/>
  <c r="O457" i="39" s="1"/>
  <c r="N458" i="39"/>
  <c r="O458" i="39" s="1"/>
  <c r="N459" i="39"/>
  <c r="O459" i="39" s="1"/>
  <c r="N460" i="39"/>
  <c r="O460" i="39" s="1"/>
  <c r="N462" i="39"/>
  <c r="O462" i="39" s="1"/>
  <c r="N463" i="39"/>
  <c r="O463" i="39" s="1"/>
  <c r="N464" i="39"/>
  <c r="O464" i="39" s="1"/>
  <c r="N465" i="39"/>
  <c r="O465" i="39" s="1"/>
  <c r="N466" i="39"/>
  <c r="O466" i="39" s="1"/>
  <c r="N467" i="39"/>
  <c r="O467" i="39" s="1"/>
  <c r="N468" i="39"/>
  <c r="O468" i="39" s="1"/>
  <c r="N469" i="39"/>
  <c r="O469" i="39" s="1"/>
  <c r="N470" i="39"/>
  <c r="O470" i="39" s="1"/>
  <c r="N471" i="39"/>
  <c r="O471" i="39" s="1"/>
  <c r="N473" i="39"/>
  <c r="O473" i="39" s="1"/>
  <c r="N474" i="39"/>
  <c r="O474" i="39"/>
  <c r="N475" i="39"/>
  <c r="O475" i="39" s="1"/>
  <c r="N476" i="39"/>
  <c r="O476" i="39" s="1"/>
  <c r="N477" i="39"/>
  <c r="O477" i="39" s="1"/>
  <c r="N478" i="39"/>
  <c r="O478" i="39" s="1"/>
  <c r="N479" i="39"/>
  <c r="O479" i="39" s="1"/>
  <c r="N480" i="39"/>
  <c r="O480" i="39" s="1"/>
  <c r="N481" i="39"/>
  <c r="O481" i="39" s="1"/>
  <c r="N483" i="39"/>
  <c r="O483" i="39" s="1"/>
  <c r="N485" i="39"/>
  <c r="O485" i="39" s="1"/>
  <c r="N486" i="39"/>
  <c r="O486" i="39" s="1"/>
  <c r="N487" i="39"/>
  <c r="O487" i="39" s="1"/>
  <c r="N488" i="39"/>
  <c r="O488" i="39" s="1"/>
  <c r="N489" i="39"/>
  <c r="O489" i="39" s="1"/>
  <c r="N490" i="39"/>
  <c r="O490" i="39" s="1"/>
  <c r="N491" i="39"/>
  <c r="O491" i="39" s="1"/>
  <c r="N492" i="39"/>
  <c r="O492" i="39" s="1"/>
  <c r="N493" i="39"/>
  <c r="O493" i="39" s="1"/>
  <c r="N494" i="39"/>
  <c r="O494" i="39" s="1"/>
  <c r="N495" i="39"/>
  <c r="O495" i="39" s="1"/>
  <c r="N496" i="39"/>
  <c r="O496" i="39" s="1"/>
  <c r="N497" i="39"/>
  <c r="O497" i="39" s="1"/>
  <c r="N498" i="39"/>
  <c r="O498" i="39" s="1"/>
  <c r="N499" i="39"/>
  <c r="O499" i="39" s="1"/>
  <c r="N500" i="39"/>
  <c r="O500" i="39" s="1"/>
  <c r="N501" i="39"/>
  <c r="O501" i="39" s="1"/>
  <c r="N502" i="39"/>
  <c r="O502" i="39" s="1"/>
  <c r="N420" i="39"/>
  <c r="O420" i="39" s="1"/>
  <c r="N421" i="39"/>
  <c r="O421" i="39" s="1"/>
  <c r="N422" i="39"/>
  <c r="O422" i="39" s="1"/>
  <c r="N423" i="39"/>
  <c r="O423" i="39" s="1"/>
  <c r="N424" i="39"/>
  <c r="O424" i="39" s="1"/>
  <c r="N425" i="39"/>
  <c r="O425" i="39" s="1"/>
  <c r="N426" i="39"/>
  <c r="O426" i="39" s="1"/>
  <c r="N427" i="39"/>
  <c r="O427" i="39"/>
  <c r="N428" i="39"/>
  <c r="O428" i="39" s="1"/>
  <c r="N429" i="39"/>
  <c r="O429" i="39" s="1"/>
  <c r="N430" i="39"/>
  <c r="O430" i="39" s="1"/>
  <c r="N431" i="39"/>
  <c r="O431" i="39" s="1"/>
  <c r="N432" i="39"/>
  <c r="O432" i="39" s="1"/>
  <c r="N433" i="39"/>
  <c r="O433" i="39" s="1"/>
  <c r="N434" i="39"/>
  <c r="O434" i="39" s="1"/>
  <c r="N435" i="39"/>
  <c r="O435" i="39" s="1"/>
  <c r="N419" i="39"/>
  <c r="O419" i="39" s="1"/>
  <c r="O418" i="39" s="1"/>
  <c r="C44" i="41" s="1"/>
  <c r="N408" i="39"/>
  <c r="O408" i="39" s="1"/>
  <c r="N409" i="39"/>
  <c r="O409" i="39" s="1"/>
  <c r="N410" i="39"/>
  <c r="O410" i="39" s="1"/>
  <c r="N411" i="39"/>
  <c r="O411" i="39" s="1"/>
  <c r="N412" i="39"/>
  <c r="O412" i="39" s="1"/>
  <c r="N413" i="39"/>
  <c r="O413" i="39" s="1"/>
  <c r="N414" i="39"/>
  <c r="O414" i="39" s="1"/>
  <c r="N415" i="39"/>
  <c r="O415" i="39"/>
  <c r="N416" i="39"/>
  <c r="O416" i="39" s="1"/>
  <c r="N407" i="39"/>
  <c r="O407" i="39" s="1"/>
  <c r="O406" i="39" s="1"/>
  <c r="C42" i="41" s="1"/>
  <c r="N377" i="39"/>
  <c r="O377" i="39" s="1"/>
  <c r="N378" i="39"/>
  <c r="O378" i="39" s="1"/>
  <c r="N379" i="39"/>
  <c r="O379" i="39" s="1"/>
  <c r="N380" i="39"/>
  <c r="O380" i="39" s="1"/>
  <c r="N381" i="39"/>
  <c r="O381" i="39" s="1"/>
  <c r="N382" i="39"/>
  <c r="O382" i="39" s="1"/>
  <c r="N383" i="39"/>
  <c r="O383" i="39" s="1"/>
  <c r="N384" i="39"/>
  <c r="O384" i="39" s="1"/>
  <c r="N385" i="39"/>
  <c r="O385" i="39" s="1"/>
  <c r="N386" i="39"/>
  <c r="O386" i="39" s="1"/>
  <c r="N387" i="39"/>
  <c r="O387" i="39" s="1"/>
  <c r="N388" i="39"/>
  <c r="O388" i="39" s="1"/>
  <c r="N389" i="39"/>
  <c r="O389" i="39" s="1"/>
  <c r="N390" i="39"/>
  <c r="O390" i="39" s="1"/>
  <c r="N391" i="39"/>
  <c r="O391" i="39" s="1"/>
  <c r="N392" i="39"/>
  <c r="O392" i="39" s="1"/>
  <c r="N393" i="39"/>
  <c r="O393" i="39" s="1"/>
  <c r="N394" i="39"/>
  <c r="O394" i="39" s="1"/>
  <c r="N395" i="39"/>
  <c r="O395" i="39" s="1"/>
  <c r="N396" i="39"/>
  <c r="O396" i="39" s="1"/>
  <c r="N397" i="39"/>
  <c r="O397" i="39" s="1"/>
  <c r="N398" i="39"/>
  <c r="O398" i="39" s="1"/>
  <c r="N399" i="39"/>
  <c r="O399" i="39" s="1"/>
  <c r="N400" i="39"/>
  <c r="O400" i="39" s="1"/>
  <c r="N401" i="39"/>
  <c r="O401" i="39" s="1"/>
  <c r="N402" i="39"/>
  <c r="O402" i="39" s="1"/>
  <c r="N403" i="39"/>
  <c r="O403" i="39" s="1"/>
  <c r="N404" i="39"/>
  <c r="O404" i="39" s="1"/>
  <c r="N376" i="39"/>
  <c r="O376" i="39" s="1"/>
  <c r="O375" i="39" s="1"/>
  <c r="C40" i="41" s="1"/>
  <c r="N334" i="39"/>
  <c r="O334" i="39" s="1"/>
  <c r="N335" i="39"/>
  <c r="O335" i="39"/>
  <c r="N336" i="39"/>
  <c r="O336" i="39" s="1"/>
  <c r="N337" i="39"/>
  <c r="O337" i="39" s="1"/>
  <c r="N338" i="39"/>
  <c r="O338" i="39" s="1"/>
  <c r="N339" i="39"/>
  <c r="O339" i="39" s="1"/>
  <c r="N340" i="39"/>
  <c r="O340" i="39" s="1"/>
  <c r="N341" i="39"/>
  <c r="O341" i="39" s="1"/>
  <c r="N342" i="39"/>
  <c r="O342" i="39" s="1"/>
  <c r="N343" i="39"/>
  <c r="O343" i="39" s="1"/>
  <c r="N344" i="39"/>
  <c r="O344" i="39" s="1"/>
  <c r="N345" i="39"/>
  <c r="O345" i="39" s="1"/>
  <c r="N346" i="39"/>
  <c r="O346" i="39" s="1"/>
  <c r="N347" i="39"/>
  <c r="O347" i="39" s="1"/>
  <c r="N348" i="39"/>
  <c r="O348" i="39" s="1"/>
  <c r="N349" i="39"/>
  <c r="O349" i="39" s="1"/>
  <c r="N350" i="39"/>
  <c r="O350" i="39" s="1"/>
  <c r="N351" i="39"/>
  <c r="O351" i="39" s="1"/>
  <c r="N352" i="39"/>
  <c r="O352" i="39" s="1"/>
  <c r="N353" i="39"/>
  <c r="O353" i="39" s="1"/>
  <c r="N354" i="39"/>
  <c r="O354" i="39" s="1"/>
  <c r="N355" i="39"/>
  <c r="O355" i="39" s="1"/>
  <c r="N356" i="39"/>
  <c r="O356" i="39" s="1"/>
  <c r="N357" i="39"/>
  <c r="O357" i="39" s="1"/>
  <c r="N358" i="39"/>
  <c r="O358" i="39" s="1"/>
  <c r="N359" i="39"/>
  <c r="O359" i="39" s="1"/>
  <c r="N360" i="39"/>
  <c r="O360" i="39" s="1"/>
  <c r="N361" i="39"/>
  <c r="O361" i="39" s="1"/>
  <c r="N362" i="39"/>
  <c r="O362" i="39" s="1"/>
  <c r="N363" i="39"/>
  <c r="O363" i="39" s="1"/>
  <c r="N364" i="39"/>
  <c r="O364" i="39" s="1"/>
  <c r="N365" i="39"/>
  <c r="O365" i="39" s="1"/>
  <c r="N366" i="39"/>
  <c r="O366" i="39" s="1"/>
  <c r="N367" i="39"/>
  <c r="O367" i="39" s="1"/>
  <c r="N368" i="39"/>
  <c r="O368" i="39" s="1"/>
  <c r="N369" i="39"/>
  <c r="O369" i="39" s="1"/>
  <c r="N370" i="39"/>
  <c r="O370" i="39" s="1"/>
  <c r="N371" i="39"/>
  <c r="O371" i="39" s="1"/>
  <c r="N372" i="39"/>
  <c r="O372" i="39" s="1"/>
  <c r="N373" i="39"/>
  <c r="O373" i="39" s="1"/>
  <c r="N333" i="39"/>
  <c r="O333" i="39" s="1"/>
  <c r="N323" i="39"/>
  <c r="O323" i="39" s="1"/>
  <c r="O321" i="39" s="1"/>
  <c r="C36" i="41" s="1"/>
  <c r="N324" i="39"/>
  <c r="O324" i="39" s="1"/>
  <c r="N325" i="39"/>
  <c r="O325" i="39" s="1"/>
  <c r="N326" i="39"/>
  <c r="O326" i="39" s="1"/>
  <c r="N327" i="39"/>
  <c r="O327" i="39" s="1"/>
  <c r="N329" i="39"/>
  <c r="O329" i="39" s="1"/>
  <c r="N330" i="39"/>
  <c r="O330" i="39" s="1"/>
  <c r="N314" i="39"/>
  <c r="O314" i="39" s="1"/>
  <c r="N315" i="39"/>
  <c r="O315" i="39" s="1"/>
  <c r="N316" i="39"/>
  <c r="O316" i="39" s="1"/>
  <c r="N317" i="39"/>
  <c r="O317" i="39" s="1"/>
  <c r="N318" i="39"/>
  <c r="O318" i="39" s="1"/>
  <c r="N319" i="39"/>
  <c r="O319" i="39" s="1"/>
  <c r="N18" i="39"/>
  <c r="O18" i="39" s="1"/>
  <c r="N19" i="39"/>
  <c r="O19" i="39" s="1"/>
  <c r="N20" i="39"/>
  <c r="O20" i="39" s="1"/>
  <c r="N25" i="39"/>
  <c r="O25" i="39" s="1"/>
  <c r="N26" i="39"/>
  <c r="O26" i="39" s="1"/>
  <c r="N27" i="39"/>
  <c r="O27" i="39" s="1"/>
  <c r="N34" i="39"/>
  <c r="O34" i="39" s="1"/>
  <c r="N35" i="39"/>
  <c r="O35" i="39" s="1"/>
  <c r="N39" i="39"/>
  <c r="O39" i="39" s="1"/>
  <c r="N44" i="39"/>
  <c r="O44" i="39" s="1"/>
  <c r="N45" i="39"/>
  <c r="O45" i="39" s="1"/>
  <c r="N46" i="39"/>
  <c r="O46" i="39" s="1"/>
  <c r="N47" i="39"/>
  <c r="O47" i="39" s="1"/>
  <c r="N51" i="39"/>
  <c r="O51" i="39" s="1"/>
  <c r="N52" i="39"/>
  <c r="O52" i="39" s="1"/>
  <c r="N58" i="39"/>
  <c r="O58" i="39" s="1"/>
  <c r="N59" i="39"/>
  <c r="O59" i="39" s="1"/>
  <c r="N64" i="39"/>
  <c r="O64" i="39" s="1"/>
  <c r="N65" i="39"/>
  <c r="O65" i="39" s="1"/>
  <c r="O66" i="39"/>
  <c r="N74" i="39"/>
  <c r="O74" i="39" s="1"/>
  <c r="N76" i="39"/>
  <c r="O76" i="39" s="1"/>
  <c r="N77" i="39"/>
  <c r="O77" i="39" s="1"/>
  <c r="N79" i="39"/>
  <c r="O79" i="39" s="1"/>
  <c r="N89" i="39"/>
  <c r="O89" i="39" s="1"/>
  <c r="N92" i="39"/>
  <c r="O92" i="39" s="1"/>
  <c r="N93" i="39"/>
  <c r="O93" i="39" s="1"/>
  <c r="N94" i="39"/>
  <c r="O94" i="39" s="1"/>
  <c r="N96" i="39"/>
  <c r="N98" i="39"/>
  <c r="O98" i="39" s="1"/>
  <c r="N99" i="39"/>
  <c r="O99" i="39" s="1"/>
  <c r="N101" i="39"/>
  <c r="O101" i="39" s="1"/>
  <c r="N119" i="39"/>
  <c r="O119" i="39" s="1"/>
  <c r="N120" i="39"/>
  <c r="O120" i="39" s="1"/>
  <c r="N131" i="39"/>
  <c r="O131" i="39" s="1"/>
  <c r="N133" i="39"/>
  <c r="O133" i="39" s="1"/>
  <c r="N161" i="39"/>
  <c r="O161" i="39" s="1"/>
  <c r="N162" i="39"/>
  <c r="O162" i="39" s="1"/>
  <c r="N179" i="39"/>
  <c r="O179" i="39" s="1"/>
  <c r="N180" i="39"/>
  <c r="O180" i="39" s="1"/>
  <c r="N181" i="39"/>
  <c r="O181" i="39" s="1"/>
  <c r="N203" i="39"/>
  <c r="O203" i="39" s="1"/>
  <c r="N204" i="39"/>
  <c r="O204" i="39" s="1"/>
  <c r="N216" i="39"/>
  <c r="O216" i="39" s="1"/>
  <c r="N217" i="39"/>
  <c r="O217" i="39" s="1"/>
  <c r="N218" i="39"/>
  <c r="O218" i="39" s="1"/>
  <c r="N224" i="39"/>
  <c r="O224" i="39" s="1"/>
  <c r="N226" i="39"/>
  <c r="O226" i="39" s="1"/>
  <c r="N227" i="39"/>
  <c r="O227" i="39" s="1"/>
  <c r="N244" i="39"/>
  <c r="O244" i="39" s="1"/>
  <c r="N262" i="39"/>
  <c r="O262" i="39" s="1"/>
  <c r="N263" i="39"/>
  <c r="O263" i="39" s="1"/>
  <c r="N276" i="39"/>
  <c r="O276" i="39" s="1"/>
  <c r="N288" i="39"/>
  <c r="O288" i="39" s="1"/>
  <c r="N289" i="39"/>
  <c r="O289" i="39" s="1"/>
  <c r="N299" i="39"/>
  <c r="O299" i="39" s="1"/>
  <c r="N300" i="39"/>
  <c r="O300" i="39" s="1"/>
  <c r="N312" i="39"/>
  <c r="O312" i="39" s="1"/>
  <c r="N14" i="39"/>
  <c r="O14" i="39" s="1"/>
  <c r="L41" i="41" l="1"/>
  <c r="M41" i="41"/>
  <c r="N41" i="41"/>
  <c r="F41" i="41"/>
  <c r="I41" i="41"/>
  <c r="E41" i="41"/>
  <c r="G41" i="41"/>
  <c r="J41" i="41"/>
  <c r="H41" i="41"/>
  <c r="K41" i="41"/>
  <c r="G43" i="41"/>
  <c r="F43" i="41"/>
  <c r="H43" i="41"/>
  <c r="M43" i="41"/>
  <c r="E43" i="41"/>
  <c r="I43" i="41"/>
  <c r="J43" i="41"/>
  <c r="K43" i="41"/>
  <c r="L43" i="41"/>
  <c r="N43" i="41"/>
  <c r="L45" i="41"/>
  <c r="M45" i="41"/>
  <c r="N45" i="41"/>
  <c r="F45" i="41"/>
  <c r="E45" i="41"/>
  <c r="H45" i="41"/>
  <c r="I45" i="41"/>
  <c r="J45" i="41"/>
  <c r="G45" i="41"/>
  <c r="K45" i="41"/>
  <c r="L37" i="41"/>
  <c r="M37" i="41"/>
  <c r="N37" i="41"/>
  <c r="F37" i="41"/>
  <c r="H37" i="41"/>
  <c r="I37" i="41"/>
  <c r="E37" i="41"/>
  <c r="J37" i="41"/>
  <c r="G37" i="41"/>
  <c r="K37" i="41"/>
  <c r="O332" i="39"/>
  <c r="C38" i="41" s="1"/>
  <c r="O583" i="39"/>
  <c r="C58" i="41" s="1"/>
  <c r="O546" i="39"/>
  <c r="C54" i="41" s="1"/>
  <c r="O541" i="39"/>
  <c r="C52" i="41" s="1"/>
  <c r="O504" i="39"/>
  <c r="C48" i="41" s="1"/>
  <c r="O510" i="39"/>
  <c r="C50" i="41" s="1"/>
  <c r="O437" i="39"/>
  <c r="C46" i="41" s="1"/>
  <c r="O563" i="39"/>
  <c r="C56" i="41" s="1"/>
  <c r="F13" i="39"/>
  <c r="F14" i="39"/>
  <c r="F15" i="39"/>
  <c r="F16" i="39"/>
  <c r="F17" i="39"/>
  <c r="F18" i="39"/>
  <c r="F19" i="39"/>
  <c r="F20" i="39"/>
  <c r="F24" i="39"/>
  <c r="F25" i="39"/>
  <c r="F26" i="39"/>
  <c r="F27" i="39"/>
  <c r="F29" i="39"/>
  <c r="F30" i="39"/>
  <c r="F31" i="39"/>
  <c r="F33" i="39"/>
  <c r="F34" i="39"/>
  <c r="F35" i="39"/>
  <c r="F39" i="39"/>
  <c r="F40" i="39"/>
  <c r="F41" i="39"/>
  <c r="F42" i="39"/>
  <c r="F43" i="39"/>
  <c r="F44" i="39"/>
  <c r="F45" i="39"/>
  <c r="F46" i="39"/>
  <c r="F48" i="39"/>
  <c r="F49" i="39"/>
  <c r="F50" i="39"/>
  <c r="F51" i="39"/>
  <c r="F52" i="39"/>
  <c r="F53" i="39"/>
  <c r="F54" i="39"/>
  <c r="F55" i="39"/>
  <c r="F56" i="39"/>
  <c r="F58" i="39"/>
  <c r="F59" i="39"/>
  <c r="F60" i="39"/>
  <c r="F61" i="39"/>
  <c r="F62" i="39"/>
  <c r="F63" i="39"/>
  <c r="F64" i="39"/>
  <c r="F65" i="39"/>
  <c r="F66" i="39"/>
  <c r="F68" i="39"/>
  <c r="F69" i="39"/>
  <c r="F70" i="39"/>
  <c r="F71" i="39"/>
  <c r="F72" i="39"/>
  <c r="F74" i="39"/>
  <c r="F75" i="39"/>
  <c r="F76" i="39"/>
  <c r="F77" i="39"/>
  <c r="F78" i="39"/>
  <c r="F79" i="39"/>
  <c r="F83" i="39"/>
  <c r="F84" i="39"/>
  <c r="F85" i="39"/>
  <c r="F86" i="39"/>
  <c r="F87" i="39"/>
  <c r="F89" i="39"/>
  <c r="F90" i="39"/>
  <c r="F91" i="39"/>
  <c r="F92" i="39"/>
  <c r="F93" i="39"/>
  <c r="F94" i="39"/>
  <c r="F96" i="39"/>
  <c r="F98" i="39"/>
  <c r="F99" i="39"/>
  <c r="F100" i="39"/>
  <c r="F101" i="39"/>
  <c r="F103" i="39"/>
  <c r="F104" i="39"/>
  <c r="F105" i="39"/>
  <c r="F106" i="39"/>
  <c r="F107" i="39"/>
  <c r="F108" i="39"/>
  <c r="F112" i="39"/>
  <c r="F114" i="39"/>
  <c r="F115" i="39"/>
  <c r="F116" i="39"/>
  <c r="F117" i="39"/>
  <c r="F118" i="39"/>
  <c r="F119" i="39"/>
  <c r="F120" i="39"/>
  <c r="F122" i="39"/>
  <c r="F126" i="39"/>
  <c r="F127" i="39"/>
  <c r="F128" i="39"/>
  <c r="F129" i="39"/>
  <c r="F130" i="39"/>
  <c r="F131" i="39"/>
  <c r="F133" i="39"/>
  <c r="F134" i="39"/>
  <c r="F135" i="39"/>
  <c r="F138" i="39"/>
  <c r="F139" i="39"/>
  <c r="F140" i="39"/>
  <c r="F141" i="39"/>
  <c r="F142" i="39"/>
  <c r="F143" i="39"/>
  <c r="F145" i="39"/>
  <c r="F146" i="39"/>
  <c r="F147" i="39"/>
  <c r="F148" i="39"/>
  <c r="F149" i="39"/>
  <c r="F150" i="39"/>
  <c r="F151" i="39"/>
  <c r="F152" i="39"/>
  <c r="F153" i="39"/>
  <c r="F154" i="39"/>
  <c r="F155" i="39"/>
  <c r="F156" i="39"/>
  <c r="F157" i="39"/>
  <c r="F158" i="39"/>
  <c r="F159" i="39"/>
  <c r="F160" i="39"/>
  <c r="F161" i="39"/>
  <c r="F162" i="39"/>
  <c r="F163" i="39"/>
  <c r="F164" i="39"/>
  <c r="F165" i="39"/>
  <c r="F167" i="39"/>
  <c r="F168" i="39"/>
  <c r="F169" i="39"/>
  <c r="F170" i="39"/>
  <c r="F172" i="39"/>
  <c r="F173" i="39"/>
  <c r="F174" i="39"/>
  <c r="F175" i="39"/>
  <c r="F178" i="39"/>
  <c r="F179" i="39"/>
  <c r="F180" i="39"/>
  <c r="F181" i="39"/>
  <c r="F182" i="39"/>
  <c r="F183" i="39"/>
  <c r="F184" i="39"/>
  <c r="F185" i="39"/>
  <c r="F188" i="39"/>
  <c r="F189" i="39"/>
  <c r="F193" i="39"/>
  <c r="F194" i="39"/>
  <c r="F195" i="39"/>
  <c r="F196" i="39"/>
  <c r="F197" i="39"/>
  <c r="F198" i="39"/>
  <c r="F199" i="39"/>
  <c r="F200" i="39"/>
  <c r="F201" i="39"/>
  <c r="F202" i="39"/>
  <c r="F203" i="39"/>
  <c r="F204" i="39"/>
  <c r="F206" i="39"/>
  <c r="F207" i="39"/>
  <c r="F211" i="39"/>
  <c r="F212" i="39"/>
  <c r="F213" i="39"/>
  <c r="F214" i="39"/>
  <c r="F215" i="39"/>
  <c r="F216" i="39"/>
  <c r="F217" i="39"/>
  <c r="F218" i="39"/>
  <c r="F219" i="39"/>
  <c r="F220" i="39"/>
  <c r="F221" i="39"/>
  <c r="F222" i="39"/>
  <c r="F223" i="39"/>
  <c r="F224" i="39"/>
  <c r="F227" i="39"/>
  <c r="F228" i="39"/>
  <c r="F229" i="39"/>
  <c r="F230" i="39"/>
  <c r="F231" i="39"/>
  <c r="F232" i="39"/>
  <c r="F236" i="39"/>
  <c r="F237" i="39"/>
  <c r="F238" i="39"/>
  <c r="F239" i="39"/>
  <c r="F240" i="39"/>
  <c r="F241" i="39"/>
  <c r="F242" i="39"/>
  <c r="F243" i="39"/>
  <c r="F244" i="39"/>
  <c r="F246" i="39"/>
  <c r="F247" i="39"/>
  <c r="F251" i="39"/>
  <c r="F252" i="39"/>
  <c r="F253" i="39"/>
  <c r="F254" i="39"/>
  <c r="F255" i="39"/>
  <c r="F256" i="39"/>
  <c r="F257" i="39"/>
  <c r="F258" i="39"/>
  <c r="F259" i="39"/>
  <c r="F260" i="39"/>
  <c r="F261" i="39"/>
  <c r="F262" i="39"/>
  <c r="F263" i="39"/>
  <c r="F264" i="39"/>
  <c r="F265" i="39"/>
  <c r="F266" i="39"/>
  <c r="F267" i="39"/>
  <c r="F268" i="39"/>
  <c r="F269" i="39"/>
  <c r="F270" i="39"/>
  <c r="F271" i="39"/>
  <c r="F272" i="39"/>
  <c r="F273" i="39"/>
  <c r="F274" i="39"/>
  <c r="F275" i="39"/>
  <c r="F276" i="39"/>
  <c r="F277" i="39"/>
  <c r="F278" i="39"/>
  <c r="F279" i="39"/>
  <c r="F280" i="39"/>
  <c r="F281" i="39"/>
  <c r="F282" i="39"/>
  <c r="F283" i="39"/>
  <c r="F284" i="39"/>
  <c r="F285" i="39"/>
  <c r="F286" i="39"/>
  <c r="F287" i="39"/>
  <c r="F288" i="39"/>
  <c r="F289" i="39"/>
  <c r="F290" i="39"/>
  <c r="F291" i="39"/>
  <c r="F292" i="39"/>
  <c r="F293" i="39"/>
  <c r="F294" i="39"/>
  <c r="F295" i="39"/>
  <c r="F296" i="39"/>
  <c r="F297" i="39"/>
  <c r="F298" i="39"/>
  <c r="F299" i="39"/>
  <c r="F300" i="39"/>
  <c r="F301" i="39"/>
  <c r="F302" i="39"/>
  <c r="F303" i="39"/>
  <c r="F304" i="39"/>
  <c r="F305" i="39"/>
  <c r="F306" i="39"/>
  <c r="F307" i="39"/>
  <c r="F308" i="39"/>
  <c r="F309" i="39"/>
  <c r="F310" i="39"/>
  <c r="F312" i="39"/>
  <c r="F313" i="39"/>
  <c r="F314" i="39"/>
  <c r="F315" i="39"/>
  <c r="F316" i="39"/>
  <c r="F317" i="39"/>
  <c r="F318" i="39"/>
  <c r="F319" i="39"/>
  <c r="F323" i="39"/>
  <c r="F324" i="39"/>
  <c r="F325" i="39"/>
  <c r="F326" i="39"/>
  <c r="F327" i="39"/>
  <c r="F328" i="39"/>
  <c r="F329" i="39"/>
  <c r="F330" i="39"/>
  <c r="F333" i="39"/>
  <c r="F334" i="39"/>
  <c r="F335" i="39"/>
  <c r="F336" i="39"/>
  <c r="F337" i="39"/>
  <c r="F338" i="39"/>
  <c r="F339" i="39"/>
  <c r="F340" i="39"/>
  <c r="F341" i="39"/>
  <c r="F342" i="39"/>
  <c r="F343" i="39"/>
  <c r="F344" i="39"/>
  <c r="F345" i="39"/>
  <c r="F346" i="39"/>
  <c r="F347" i="39"/>
  <c r="F348" i="39"/>
  <c r="F349" i="39"/>
  <c r="F350" i="39"/>
  <c r="F351" i="39"/>
  <c r="F352" i="39"/>
  <c r="F353" i="39"/>
  <c r="F354" i="39"/>
  <c r="F355" i="39"/>
  <c r="F356" i="39"/>
  <c r="F357" i="39"/>
  <c r="F358" i="39"/>
  <c r="F359" i="39"/>
  <c r="F360" i="39"/>
  <c r="F361" i="39"/>
  <c r="F362" i="39"/>
  <c r="F363" i="39"/>
  <c r="F364" i="39"/>
  <c r="F365" i="39"/>
  <c r="F366" i="39"/>
  <c r="F367" i="39"/>
  <c r="F368" i="39"/>
  <c r="F369" i="39"/>
  <c r="F370" i="39"/>
  <c r="F371" i="39"/>
  <c r="F372" i="39"/>
  <c r="F373" i="39"/>
  <c r="F376" i="39"/>
  <c r="F377" i="39"/>
  <c r="F378" i="39"/>
  <c r="F379" i="39"/>
  <c r="F380" i="39"/>
  <c r="F381" i="39"/>
  <c r="F382" i="39"/>
  <c r="F383" i="39"/>
  <c r="F384" i="39"/>
  <c r="F385" i="39"/>
  <c r="F386" i="39"/>
  <c r="F387" i="39"/>
  <c r="F388" i="39"/>
  <c r="F389" i="39"/>
  <c r="F390" i="39"/>
  <c r="F391" i="39"/>
  <c r="F392" i="39"/>
  <c r="F393" i="39"/>
  <c r="F394" i="39"/>
  <c r="F395" i="39"/>
  <c r="F396" i="39"/>
  <c r="F397" i="39"/>
  <c r="F398" i="39"/>
  <c r="F399" i="39"/>
  <c r="F400" i="39"/>
  <c r="F401" i="39"/>
  <c r="F402" i="39"/>
  <c r="F403" i="39"/>
  <c r="F404" i="39"/>
  <c r="F407" i="39"/>
  <c r="F408" i="39"/>
  <c r="F411" i="39"/>
  <c r="F412" i="39"/>
  <c r="F413" i="39"/>
  <c r="F414" i="39"/>
  <c r="F415" i="39"/>
  <c r="F416" i="39"/>
  <c r="F419" i="39"/>
  <c r="F420" i="39"/>
  <c r="F421" i="39"/>
  <c r="F422" i="39"/>
  <c r="F423" i="39"/>
  <c r="F424" i="39"/>
  <c r="F425" i="39"/>
  <c r="F426" i="39"/>
  <c r="F427" i="39"/>
  <c r="F428" i="39"/>
  <c r="F429" i="39"/>
  <c r="F430" i="39"/>
  <c r="F431" i="39"/>
  <c r="F432" i="39"/>
  <c r="F433" i="39"/>
  <c r="F434" i="39"/>
  <c r="F435" i="39"/>
  <c r="F439" i="39"/>
  <c r="F440" i="39"/>
  <c r="F441" i="39"/>
  <c r="F442" i="39"/>
  <c r="F444" i="39"/>
  <c r="F445" i="39"/>
  <c r="F446" i="39"/>
  <c r="F447" i="39"/>
  <c r="F448" i="39"/>
  <c r="F449" i="39"/>
  <c r="F450" i="39"/>
  <c r="F451" i="39"/>
  <c r="F452" i="39"/>
  <c r="F453" i="39"/>
  <c r="F454" i="39"/>
  <c r="F455" i="39"/>
  <c r="F456" i="39"/>
  <c r="F457" i="39"/>
  <c r="F458" i="39"/>
  <c r="F459" i="39"/>
  <c r="F460" i="39"/>
  <c r="F462" i="39"/>
  <c r="F463" i="39"/>
  <c r="F464" i="39"/>
  <c r="F465" i="39"/>
  <c r="F466" i="39"/>
  <c r="F467" i="39"/>
  <c r="F468" i="39"/>
  <c r="F469" i="39"/>
  <c r="F470" i="39"/>
  <c r="F471" i="39"/>
  <c r="F473" i="39"/>
  <c r="F474" i="39"/>
  <c r="F475" i="39"/>
  <c r="F476" i="39"/>
  <c r="F477" i="39"/>
  <c r="F478" i="39"/>
  <c r="F479" i="39"/>
  <c r="F480" i="39"/>
  <c r="F481" i="39"/>
  <c r="F483" i="39"/>
  <c r="F485" i="39"/>
  <c r="F486" i="39"/>
  <c r="F487" i="39"/>
  <c r="F488" i="39"/>
  <c r="F489" i="39"/>
  <c r="F490" i="39"/>
  <c r="F491" i="39"/>
  <c r="F492" i="39"/>
  <c r="F493" i="39"/>
  <c r="F494" i="39"/>
  <c r="F495" i="39"/>
  <c r="F496" i="39"/>
  <c r="F497" i="39"/>
  <c r="F498" i="39"/>
  <c r="F499" i="39"/>
  <c r="F500" i="39"/>
  <c r="F501" i="39"/>
  <c r="F502" i="39"/>
  <c r="F505" i="39"/>
  <c r="F506" i="39"/>
  <c r="F507" i="39"/>
  <c r="F508" i="39"/>
  <c r="F512" i="39"/>
  <c r="F513" i="39"/>
  <c r="F514" i="39"/>
  <c r="F515" i="39"/>
  <c r="F516" i="39"/>
  <c r="F517" i="39"/>
  <c r="F518" i="39"/>
  <c r="F519" i="39"/>
  <c r="F521" i="39"/>
  <c r="F522" i="39"/>
  <c r="F523" i="39"/>
  <c r="F525" i="39"/>
  <c r="F526" i="39"/>
  <c r="F527" i="39"/>
  <c r="F529" i="39"/>
  <c r="F530" i="39"/>
  <c r="F531" i="39"/>
  <c r="F533" i="39"/>
  <c r="F534" i="39"/>
  <c r="F535" i="39"/>
  <c r="F536" i="39"/>
  <c r="F537" i="39"/>
  <c r="F538" i="39"/>
  <c r="F539" i="39"/>
  <c r="F542" i="39"/>
  <c r="I542" i="39" s="1"/>
  <c r="F543" i="39"/>
  <c r="I543" i="39" s="1"/>
  <c r="F544" i="39"/>
  <c r="I544" i="39" s="1"/>
  <c r="F547" i="39"/>
  <c r="F548" i="39"/>
  <c r="F549" i="39"/>
  <c r="F550" i="39"/>
  <c r="F551" i="39"/>
  <c r="F552" i="39"/>
  <c r="F553" i="39"/>
  <c r="F554" i="39"/>
  <c r="F555" i="39"/>
  <c r="F556" i="39"/>
  <c r="F557" i="39"/>
  <c r="F558" i="39"/>
  <c r="F559" i="39"/>
  <c r="F560" i="39"/>
  <c r="F561" i="39"/>
  <c r="F565" i="39"/>
  <c r="F566" i="39"/>
  <c r="F567" i="39"/>
  <c r="F568" i="39"/>
  <c r="F569" i="39"/>
  <c r="F571" i="39"/>
  <c r="F572" i="39"/>
  <c r="F573" i="39"/>
  <c r="F575" i="39"/>
  <c r="F576" i="39"/>
  <c r="F577" i="39"/>
  <c r="F578" i="39"/>
  <c r="F579" i="39"/>
  <c r="F580" i="39"/>
  <c r="F581" i="39"/>
  <c r="F584" i="39"/>
  <c r="F585" i="39"/>
  <c r="F12" i="39"/>
  <c r="E13" i="39"/>
  <c r="K13" i="39" s="1"/>
  <c r="E14" i="39"/>
  <c r="K14" i="39" s="1"/>
  <c r="E15" i="39"/>
  <c r="K15" i="39" s="1"/>
  <c r="E16" i="39"/>
  <c r="K16" i="39" s="1"/>
  <c r="E17" i="39"/>
  <c r="K17" i="39" s="1"/>
  <c r="E18" i="39"/>
  <c r="K18" i="39" s="1"/>
  <c r="E19" i="39"/>
  <c r="K19" i="39" s="1"/>
  <c r="E20" i="39"/>
  <c r="K20" i="39" s="1"/>
  <c r="E24" i="39"/>
  <c r="K24" i="39" s="1"/>
  <c r="E25" i="39"/>
  <c r="K25" i="39" s="1"/>
  <c r="E26" i="39"/>
  <c r="K26" i="39" s="1"/>
  <c r="E27" i="39"/>
  <c r="K27" i="39" s="1"/>
  <c r="E29" i="39"/>
  <c r="K29" i="39" s="1"/>
  <c r="E30" i="39"/>
  <c r="K30" i="39" s="1"/>
  <c r="E31" i="39"/>
  <c r="K31" i="39" s="1"/>
  <c r="E33" i="39"/>
  <c r="K33" i="39" s="1"/>
  <c r="E34" i="39"/>
  <c r="K34" i="39" s="1"/>
  <c r="E35" i="39"/>
  <c r="K35" i="39" s="1"/>
  <c r="E39" i="39"/>
  <c r="K39" i="39" s="1"/>
  <c r="E40" i="39"/>
  <c r="K40" i="39" s="1"/>
  <c r="E41" i="39"/>
  <c r="K41" i="39" s="1"/>
  <c r="E42" i="39"/>
  <c r="K42" i="39" s="1"/>
  <c r="E43" i="39"/>
  <c r="K43" i="39" s="1"/>
  <c r="E44" i="39"/>
  <c r="K44" i="39" s="1"/>
  <c r="E45" i="39"/>
  <c r="K45" i="39" s="1"/>
  <c r="E46" i="39"/>
  <c r="K46" i="39" s="1"/>
  <c r="E48" i="39"/>
  <c r="K48" i="39" s="1"/>
  <c r="E49" i="39"/>
  <c r="K49" i="39" s="1"/>
  <c r="E50" i="39"/>
  <c r="K50" i="39" s="1"/>
  <c r="E51" i="39"/>
  <c r="K51" i="39" s="1"/>
  <c r="E52" i="39"/>
  <c r="K52" i="39" s="1"/>
  <c r="E53" i="39"/>
  <c r="K53" i="39" s="1"/>
  <c r="E54" i="39"/>
  <c r="K54" i="39" s="1"/>
  <c r="E55" i="39"/>
  <c r="K55" i="39" s="1"/>
  <c r="E56" i="39"/>
  <c r="K56" i="39" s="1"/>
  <c r="E58" i="39"/>
  <c r="K58" i="39" s="1"/>
  <c r="E59" i="39"/>
  <c r="K59" i="39" s="1"/>
  <c r="E60" i="39"/>
  <c r="K60" i="39" s="1"/>
  <c r="E61" i="39"/>
  <c r="K61" i="39" s="1"/>
  <c r="E62" i="39"/>
  <c r="K62" i="39" s="1"/>
  <c r="E63" i="39"/>
  <c r="K63" i="39" s="1"/>
  <c r="E64" i="39"/>
  <c r="K64" i="39" s="1"/>
  <c r="E65" i="39"/>
  <c r="K65" i="39" s="1"/>
  <c r="E66" i="39"/>
  <c r="K66" i="39" s="1"/>
  <c r="E68" i="39"/>
  <c r="K68" i="39" s="1"/>
  <c r="E69" i="39"/>
  <c r="K69" i="39" s="1"/>
  <c r="E70" i="39"/>
  <c r="K70" i="39" s="1"/>
  <c r="E71" i="39"/>
  <c r="K71" i="39" s="1"/>
  <c r="E72" i="39"/>
  <c r="K72" i="39" s="1"/>
  <c r="E74" i="39"/>
  <c r="K74" i="39" s="1"/>
  <c r="E75" i="39"/>
  <c r="K75" i="39" s="1"/>
  <c r="E76" i="39"/>
  <c r="K76" i="39" s="1"/>
  <c r="E77" i="39"/>
  <c r="K77" i="39" s="1"/>
  <c r="E78" i="39"/>
  <c r="K78" i="39" s="1"/>
  <c r="E79" i="39"/>
  <c r="K79" i="39" s="1"/>
  <c r="E83" i="39"/>
  <c r="K83" i="39" s="1"/>
  <c r="E84" i="39"/>
  <c r="K84" i="39" s="1"/>
  <c r="E85" i="39"/>
  <c r="K85" i="39" s="1"/>
  <c r="E86" i="39"/>
  <c r="K86" i="39" s="1"/>
  <c r="E87" i="39"/>
  <c r="K87" i="39" s="1"/>
  <c r="E89" i="39"/>
  <c r="K89" i="39" s="1"/>
  <c r="E90" i="39"/>
  <c r="K90" i="39" s="1"/>
  <c r="E91" i="39"/>
  <c r="K91" i="39" s="1"/>
  <c r="E92" i="39"/>
  <c r="K92" i="39" s="1"/>
  <c r="E93" i="39"/>
  <c r="K93" i="39" s="1"/>
  <c r="E94" i="39"/>
  <c r="K94" i="39" s="1"/>
  <c r="E96" i="39"/>
  <c r="K96" i="39" s="1"/>
  <c r="E98" i="39"/>
  <c r="K98" i="39" s="1"/>
  <c r="E99" i="39"/>
  <c r="K99" i="39" s="1"/>
  <c r="E100" i="39"/>
  <c r="K100" i="39" s="1"/>
  <c r="E101" i="39"/>
  <c r="K101" i="39" s="1"/>
  <c r="E103" i="39"/>
  <c r="K103" i="39" s="1"/>
  <c r="E104" i="39"/>
  <c r="K104" i="39" s="1"/>
  <c r="E105" i="39"/>
  <c r="K105" i="39" s="1"/>
  <c r="E106" i="39"/>
  <c r="K106" i="39" s="1"/>
  <c r="E107" i="39"/>
  <c r="K107" i="39" s="1"/>
  <c r="E108" i="39"/>
  <c r="K108" i="39" s="1"/>
  <c r="E112" i="39"/>
  <c r="K112" i="39" s="1"/>
  <c r="E114" i="39"/>
  <c r="K114" i="39" s="1"/>
  <c r="E115" i="39"/>
  <c r="K115" i="39" s="1"/>
  <c r="E116" i="39"/>
  <c r="K116" i="39" s="1"/>
  <c r="E117" i="39"/>
  <c r="K117" i="39" s="1"/>
  <c r="E118" i="39"/>
  <c r="K118" i="39" s="1"/>
  <c r="E119" i="39"/>
  <c r="K119" i="39" s="1"/>
  <c r="E120" i="39"/>
  <c r="K120" i="39" s="1"/>
  <c r="E122" i="39"/>
  <c r="K122" i="39" s="1"/>
  <c r="E126" i="39"/>
  <c r="K126" i="39" s="1"/>
  <c r="E127" i="39"/>
  <c r="K127" i="39" s="1"/>
  <c r="E128" i="39"/>
  <c r="K128" i="39" s="1"/>
  <c r="E129" i="39"/>
  <c r="K129" i="39" s="1"/>
  <c r="E130" i="39"/>
  <c r="K130" i="39" s="1"/>
  <c r="E131" i="39"/>
  <c r="K131" i="39" s="1"/>
  <c r="E133" i="39"/>
  <c r="K133" i="39" s="1"/>
  <c r="E134" i="39"/>
  <c r="K134" i="39" s="1"/>
  <c r="E135" i="39"/>
  <c r="K135" i="39" s="1"/>
  <c r="E138" i="39"/>
  <c r="K138" i="39" s="1"/>
  <c r="E139" i="39"/>
  <c r="K139" i="39" s="1"/>
  <c r="E140" i="39"/>
  <c r="K140" i="39" s="1"/>
  <c r="E141" i="39"/>
  <c r="K141" i="39" s="1"/>
  <c r="E142" i="39"/>
  <c r="K142" i="39" s="1"/>
  <c r="E143" i="39"/>
  <c r="K143" i="39" s="1"/>
  <c r="E145" i="39"/>
  <c r="K145" i="39" s="1"/>
  <c r="E146" i="39"/>
  <c r="K146" i="39" s="1"/>
  <c r="E147" i="39"/>
  <c r="K147" i="39" s="1"/>
  <c r="E149" i="39"/>
  <c r="K149" i="39" s="1"/>
  <c r="E150" i="39"/>
  <c r="K150" i="39" s="1"/>
  <c r="E151" i="39"/>
  <c r="K151" i="39" s="1"/>
  <c r="E152" i="39"/>
  <c r="K152" i="39" s="1"/>
  <c r="E153" i="39"/>
  <c r="K153" i="39" s="1"/>
  <c r="E154" i="39"/>
  <c r="K154" i="39" s="1"/>
  <c r="E155" i="39"/>
  <c r="K155" i="39" s="1"/>
  <c r="E156" i="39"/>
  <c r="K156" i="39" s="1"/>
  <c r="E157" i="39"/>
  <c r="K157" i="39" s="1"/>
  <c r="E158" i="39"/>
  <c r="K158" i="39" s="1"/>
  <c r="E159" i="39"/>
  <c r="K159" i="39" s="1"/>
  <c r="E160" i="39"/>
  <c r="K160" i="39" s="1"/>
  <c r="E161" i="39"/>
  <c r="K161" i="39" s="1"/>
  <c r="E162" i="39"/>
  <c r="K162" i="39" s="1"/>
  <c r="E163" i="39"/>
  <c r="K163" i="39" s="1"/>
  <c r="E164" i="39"/>
  <c r="K164" i="39" s="1"/>
  <c r="E165" i="39"/>
  <c r="K165" i="39" s="1"/>
  <c r="E167" i="39"/>
  <c r="K167" i="39" s="1"/>
  <c r="E168" i="39"/>
  <c r="K168" i="39" s="1"/>
  <c r="E169" i="39"/>
  <c r="K169" i="39" s="1"/>
  <c r="E170" i="39"/>
  <c r="K170" i="39" s="1"/>
  <c r="E172" i="39"/>
  <c r="K172" i="39" s="1"/>
  <c r="E173" i="39"/>
  <c r="K173" i="39" s="1"/>
  <c r="E174" i="39"/>
  <c r="K174" i="39" s="1"/>
  <c r="E175" i="39"/>
  <c r="K175" i="39" s="1"/>
  <c r="E178" i="39"/>
  <c r="K178" i="39" s="1"/>
  <c r="E179" i="39"/>
  <c r="K179" i="39" s="1"/>
  <c r="E180" i="39"/>
  <c r="K180" i="39" s="1"/>
  <c r="E181" i="39"/>
  <c r="K181" i="39" s="1"/>
  <c r="E182" i="39"/>
  <c r="K182" i="39" s="1"/>
  <c r="E183" i="39"/>
  <c r="K183" i="39" s="1"/>
  <c r="E184" i="39"/>
  <c r="K184" i="39" s="1"/>
  <c r="E185" i="39"/>
  <c r="K185" i="39" s="1"/>
  <c r="E188" i="39"/>
  <c r="K188" i="39" s="1"/>
  <c r="E189" i="39"/>
  <c r="K189" i="39" s="1"/>
  <c r="E193" i="39"/>
  <c r="K193" i="39" s="1"/>
  <c r="E194" i="39"/>
  <c r="K194" i="39" s="1"/>
  <c r="E195" i="39"/>
  <c r="K195" i="39" s="1"/>
  <c r="E196" i="39"/>
  <c r="K196" i="39" s="1"/>
  <c r="E197" i="39"/>
  <c r="K197" i="39" s="1"/>
  <c r="E198" i="39"/>
  <c r="K198" i="39" s="1"/>
  <c r="E199" i="39"/>
  <c r="K199" i="39" s="1"/>
  <c r="E200" i="39"/>
  <c r="K200" i="39" s="1"/>
  <c r="E201" i="39"/>
  <c r="K201" i="39" s="1"/>
  <c r="E202" i="39"/>
  <c r="K202" i="39" s="1"/>
  <c r="E203" i="39"/>
  <c r="K203" i="39" s="1"/>
  <c r="E204" i="39"/>
  <c r="K204" i="39" s="1"/>
  <c r="E206" i="39"/>
  <c r="K206" i="39" s="1"/>
  <c r="E207" i="39"/>
  <c r="K207" i="39" s="1"/>
  <c r="E211" i="39"/>
  <c r="K211" i="39" s="1"/>
  <c r="E212" i="39"/>
  <c r="K212" i="39" s="1"/>
  <c r="E213" i="39"/>
  <c r="K213" i="39" s="1"/>
  <c r="E214" i="39"/>
  <c r="K214" i="39" s="1"/>
  <c r="E215" i="39"/>
  <c r="K215" i="39" s="1"/>
  <c r="E216" i="39"/>
  <c r="K216" i="39" s="1"/>
  <c r="E217" i="39"/>
  <c r="K217" i="39" s="1"/>
  <c r="E218" i="39"/>
  <c r="K218" i="39" s="1"/>
  <c r="E219" i="39"/>
  <c r="K219" i="39" s="1"/>
  <c r="E220" i="39"/>
  <c r="K220" i="39" s="1"/>
  <c r="E221" i="39"/>
  <c r="K221" i="39" s="1"/>
  <c r="E222" i="39"/>
  <c r="K222" i="39" s="1"/>
  <c r="E223" i="39"/>
  <c r="K223" i="39" s="1"/>
  <c r="E224" i="39"/>
  <c r="K224" i="39" s="1"/>
  <c r="E227" i="39"/>
  <c r="K227" i="39" s="1"/>
  <c r="E228" i="39"/>
  <c r="K228" i="39" s="1"/>
  <c r="E229" i="39"/>
  <c r="K229" i="39" s="1"/>
  <c r="E230" i="39"/>
  <c r="K230" i="39" s="1"/>
  <c r="E231" i="39"/>
  <c r="K231" i="39" s="1"/>
  <c r="E232" i="39"/>
  <c r="K232" i="39" s="1"/>
  <c r="E236" i="39"/>
  <c r="K236" i="39" s="1"/>
  <c r="E237" i="39"/>
  <c r="K237" i="39" s="1"/>
  <c r="E238" i="39"/>
  <c r="K238" i="39" s="1"/>
  <c r="E239" i="39"/>
  <c r="K239" i="39" s="1"/>
  <c r="E240" i="39"/>
  <c r="K240" i="39" s="1"/>
  <c r="E241" i="39"/>
  <c r="K241" i="39" s="1"/>
  <c r="E242" i="39"/>
  <c r="K242" i="39" s="1"/>
  <c r="E243" i="39"/>
  <c r="K243" i="39" s="1"/>
  <c r="E244" i="39"/>
  <c r="K244" i="39" s="1"/>
  <c r="E246" i="39"/>
  <c r="K246" i="39" s="1"/>
  <c r="E247" i="39"/>
  <c r="K247" i="39" s="1"/>
  <c r="E251" i="39"/>
  <c r="K251" i="39" s="1"/>
  <c r="E252" i="39"/>
  <c r="K252" i="39" s="1"/>
  <c r="E253" i="39"/>
  <c r="K253" i="39" s="1"/>
  <c r="E254" i="39"/>
  <c r="K254" i="39" s="1"/>
  <c r="E255" i="39"/>
  <c r="K255" i="39" s="1"/>
  <c r="E256" i="39"/>
  <c r="K256" i="39" s="1"/>
  <c r="E257" i="39"/>
  <c r="K257" i="39" s="1"/>
  <c r="E258" i="39"/>
  <c r="K258" i="39" s="1"/>
  <c r="E259" i="39"/>
  <c r="K259" i="39" s="1"/>
  <c r="E260" i="39"/>
  <c r="K260" i="39" s="1"/>
  <c r="E261" i="39"/>
  <c r="K261" i="39" s="1"/>
  <c r="E262" i="39"/>
  <c r="K262" i="39" s="1"/>
  <c r="E263" i="39"/>
  <c r="K263" i="39" s="1"/>
  <c r="E264" i="39"/>
  <c r="K264" i="39" s="1"/>
  <c r="E265" i="39"/>
  <c r="K265" i="39" s="1"/>
  <c r="E266" i="39"/>
  <c r="K266" i="39" s="1"/>
  <c r="E267" i="39"/>
  <c r="K267" i="39" s="1"/>
  <c r="E268" i="39"/>
  <c r="K268" i="39" s="1"/>
  <c r="E269" i="39"/>
  <c r="K269" i="39" s="1"/>
  <c r="E270" i="39"/>
  <c r="K270" i="39" s="1"/>
  <c r="E271" i="39"/>
  <c r="K271" i="39" s="1"/>
  <c r="E272" i="39"/>
  <c r="K272" i="39" s="1"/>
  <c r="E273" i="39"/>
  <c r="K273" i="39" s="1"/>
  <c r="E274" i="39"/>
  <c r="K274" i="39" s="1"/>
  <c r="E275" i="39"/>
  <c r="K275" i="39" s="1"/>
  <c r="E276" i="39"/>
  <c r="K276" i="39" s="1"/>
  <c r="E277" i="39"/>
  <c r="K277" i="39" s="1"/>
  <c r="E278" i="39"/>
  <c r="K278" i="39" s="1"/>
  <c r="E279" i="39"/>
  <c r="K279" i="39" s="1"/>
  <c r="E280" i="39"/>
  <c r="K280" i="39" s="1"/>
  <c r="E281" i="39"/>
  <c r="K281" i="39" s="1"/>
  <c r="E282" i="39"/>
  <c r="K282" i="39" s="1"/>
  <c r="E283" i="39"/>
  <c r="K283" i="39" s="1"/>
  <c r="E284" i="39"/>
  <c r="K284" i="39" s="1"/>
  <c r="E285" i="39"/>
  <c r="K285" i="39" s="1"/>
  <c r="E286" i="39"/>
  <c r="K286" i="39" s="1"/>
  <c r="E287" i="39"/>
  <c r="K287" i="39" s="1"/>
  <c r="E288" i="39"/>
  <c r="K288" i="39" s="1"/>
  <c r="E289" i="39"/>
  <c r="K289" i="39" s="1"/>
  <c r="E290" i="39"/>
  <c r="K290" i="39" s="1"/>
  <c r="E291" i="39"/>
  <c r="K291" i="39" s="1"/>
  <c r="E292" i="39"/>
  <c r="K292" i="39" s="1"/>
  <c r="E293" i="39"/>
  <c r="K293" i="39" s="1"/>
  <c r="E294" i="39"/>
  <c r="K294" i="39" s="1"/>
  <c r="E295" i="39"/>
  <c r="K295" i="39" s="1"/>
  <c r="E296" i="39"/>
  <c r="K296" i="39" s="1"/>
  <c r="E297" i="39"/>
  <c r="K297" i="39" s="1"/>
  <c r="E298" i="39"/>
  <c r="K298" i="39" s="1"/>
  <c r="E299" i="39"/>
  <c r="K299" i="39" s="1"/>
  <c r="E300" i="39"/>
  <c r="K300" i="39" s="1"/>
  <c r="E301" i="39"/>
  <c r="K301" i="39" s="1"/>
  <c r="E302" i="39"/>
  <c r="K302" i="39" s="1"/>
  <c r="E303" i="39"/>
  <c r="K303" i="39" s="1"/>
  <c r="E304" i="39"/>
  <c r="K304" i="39" s="1"/>
  <c r="E305" i="39"/>
  <c r="K305" i="39" s="1"/>
  <c r="E306" i="39"/>
  <c r="K306" i="39" s="1"/>
  <c r="E307" i="39"/>
  <c r="K307" i="39" s="1"/>
  <c r="E308" i="39"/>
  <c r="K308" i="39" s="1"/>
  <c r="E309" i="39"/>
  <c r="K309" i="39" s="1"/>
  <c r="E310" i="39"/>
  <c r="K310" i="39" s="1"/>
  <c r="E312" i="39"/>
  <c r="K312" i="39" s="1"/>
  <c r="E313" i="39"/>
  <c r="K313" i="39" s="1"/>
  <c r="E314" i="39"/>
  <c r="K314" i="39" s="1"/>
  <c r="E315" i="39"/>
  <c r="K315" i="39" s="1"/>
  <c r="E316" i="39"/>
  <c r="K316" i="39" s="1"/>
  <c r="E317" i="39"/>
  <c r="K317" i="39" s="1"/>
  <c r="E318" i="39"/>
  <c r="K318" i="39" s="1"/>
  <c r="E319" i="39"/>
  <c r="K319" i="39" s="1"/>
  <c r="E323" i="39"/>
  <c r="K323" i="39" s="1"/>
  <c r="E324" i="39"/>
  <c r="K324" i="39" s="1"/>
  <c r="E325" i="39"/>
  <c r="K325" i="39" s="1"/>
  <c r="E326" i="39"/>
  <c r="K326" i="39" s="1"/>
  <c r="E327" i="39"/>
  <c r="K327" i="39" s="1"/>
  <c r="E329" i="39"/>
  <c r="K329" i="39" s="1"/>
  <c r="E330" i="39"/>
  <c r="K330" i="39" s="1"/>
  <c r="E333" i="39"/>
  <c r="K333" i="39" s="1"/>
  <c r="E334" i="39"/>
  <c r="K334" i="39" s="1"/>
  <c r="E335" i="39"/>
  <c r="K335" i="39" s="1"/>
  <c r="E336" i="39"/>
  <c r="K336" i="39" s="1"/>
  <c r="E337" i="39"/>
  <c r="K337" i="39" s="1"/>
  <c r="E338" i="39"/>
  <c r="K338" i="39" s="1"/>
  <c r="E339" i="39"/>
  <c r="K339" i="39" s="1"/>
  <c r="E340" i="39"/>
  <c r="K340" i="39" s="1"/>
  <c r="E341" i="39"/>
  <c r="K341" i="39" s="1"/>
  <c r="E342" i="39"/>
  <c r="K342" i="39" s="1"/>
  <c r="E343" i="39"/>
  <c r="K343" i="39" s="1"/>
  <c r="E344" i="39"/>
  <c r="K344" i="39" s="1"/>
  <c r="E345" i="39"/>
  <c r="K345" i="39" s="1"/>
  <c r="E346" i="39"/>
  <c r="K346" i="39" s="1"/>
  <c r="E347" i="39"/>
  <c r="K347" i="39" s="1"/>
  <c r="E348" i="39"/>
  <c r="K348" i="39" s="1"/>
  <c r="E349" i="39"/>
  <c r="K349" i="39" s="1"/>
  <c r="E350" i="39"/>
  <c r="K350" i="39" s="1"/>
  <c r="E351" i="39"/>
  <c r="K351" i="39" s="1"/>
  <c r="E352" i="39"/>
  <c r="K352" i="39" s="1"/>
  <c r="E353" i="39"/>
  <c r="K353" i="39" s="1"/>
  <c r="E354" i="39"/>
  <c r="K354" i="39" s="1"/>
  <c r="E355" i="39"/>
  <c r="K355" i="39" s="1"/>
  <c r="E356" i="39"/>
  <c r="K356" i="39" s="1"/>
  <c r="E357" i="39"/>
  <c r="K357" i="39" s="1"/>
  <c r="E358" i="39"/>
  <c r="K358" i="39" s="1"/>
  <c r="E359" i="39"/>
  <c r="K359" i="39" s="1"/>
  <c r="E360" i="39"/>
  <c r="K360" i="39" s="1"/>
  <c r="E361" i="39"/>
  <c r="K361" i="39" s="1"/>
  <c r="E362" i="39"/>
  <c r="K362" i="39" s="1"/>
  <c r="E363" i="39"/>
  <c r="K363" i="39" s="1"/>
  <c r="E364" i="39"/>
  <c r="K364" i="39" s="1"/>
  <c r="E365" i="39"/>
  <c r="K365" i="39" s="1"/>
  <c r="E366" i="39"/>
  <c r="K366" i="39" s="1"/>
  <c r="E367" i="39"/>
  <c r="K367" i="39" s="1"/>
  <c r="E368" i="39"/>
  <c r="K368" i="39" s="1"/>
  <c r="E369" i="39"/>
  <c r="K369" i="39" s="1"/>
  <c r="E370" i="39"/>
  <c r="K370" i="39" s="1"/>
  <c r="E371" i="39"/>
  <c r="K371" i="39" s="1"/>
  <c r="E372" i="39"/>
  <c r="K372" i="39" s="1"/>
  <c r="E373" i="39"/>
  <c r="K373" i="39" s="1"/>
  <c r="E376" i="39"/>
  <c r="K376" i="39" s="1"/>
  <c r="E377" i="39"/>
  <c r="K377" i="39" s="1"/>
  <c r="E378" i="39"/>
  <c r="K378" i="39" s="1"/>
  <c r="E379" i="39"/>
  <c r="K379" i="39" s="1"/>
  <c r="E380" i="39"/>
  <c r="K380" i="39" s="1"/>
  <c r="E381" i="39"/>
  <c r="K381" i="39" s="1"/>
  <c r="E382" i="39"/>
  <c r="K382" i="39" s="1"/>
  <c r="E383" i="39"/>
  <c r="K383" i="39" s="1"/>
  <c r="E384" i="39"/>
  <c r="K384" i="39" s="1"/>
  <c r="E385" i="39"/>
  <c r="K385" i="39" s="1"/>
  <c r="E386" i="39"/>
  <c r="K386" i="39" s="1"/>
  <c r="E387" i="39"/>
  <c r="K387" i="39" s="1"/>
  <c r="E388" i="39"/>
  <c r="K388" i="39" s="1"/>
  <c r="E389" i="39"/>
  <c r="K389" i="39" s="1"/>
  <c r="E390" i="39"/>
  <c r="K390" i="39" s="1"/>
  <c r="E391" i="39"/>
  <c r="K391" i="39" s="1"/>
  <c r="E392" i="39"/>
  <c r="K392" i="39" s="1"/>
  <c r="E393" i="39"/>
  <c r="K393" i="39" s="1"/>
  <c r="E394" i="39"/>
  <c r="K394" i="39" s="1"/>
  <c r="E395" i="39"/>
  <c r="K395" i="39" s="1"/>
  <c r="E396" i="39"/>
  <c r="K396" i="39" s="1"/>
  <c r="E397" i="39"/>
  <c r="K397" i="39" s="1"/>
  <c r="E398" i="39"/>
  <c r="K398" i="39" s="1"/>
  <c r="E399" i="39"/>
  <c r="K399" i="39" s="1"/>
  <c r="E400" i="39"/>
  <c r="K400" i="39" s="1"/>
  <c r="E401" i="39"/>
  <c r="K401" i="39" s="1"/>
  <c r="E402" i="39"/>
  <c r="K402" i="39" s="1"/>
  <c r="E403" i="39"/>
  <c r="K403" i="39" s="1"/>
  <c r="E404" i="39"/>
  <c r="K404" i="39" s="1"/>
  <c r="E407" i="39"/>
  <c r="K407" i="39" s="1"/>
  <c r="E408" i="39"/>
  <c r="K408" i="39" s="1"/>
  <c r="E411" i="39"/>
  <c r="K411" i="39" s="1"/>
  <c r="E412" i="39"/>
  <c r="K412" i="39" s="1"/>
  <c r="E413" i="39"/>
  <c r="K413" i="39" s="1"/>
  <c r="E414" i="39"/>
  <c r="K414" i="39" s="1"/>
  <c r="E415" i="39"/>
  <c r="K415" i="39" s="1"/>
  <c r="E416" i="39"/>
  <c r="K416" i="39" s="1"/>
  <c r="E419" i="39"/>
  <c r="K419" i="39" s="1"/>
  <c r="E420" i="39"/>
  <c r="K420" i="39" s="1"/>
  <c r="E421" i="39"/>
  <c r="K421" i="39" s="1"/>
  <c r="E422" i="39"/>
  <c r="K422" i="39" s="1"/>
  <c r="E423" i="39"/>
  <c r="K423" i="39" s="1"/>
  <c r="E424" i="39"/>
  <c r="K424" i="39" s="1"/>
  <c r="E425" i="39"/>
  <c r="K425" i="39" s="1"/>
  <c r="E426" i="39"/>
  <c r="K426" i="39" s="1"/>
  <c r="E427" i="39"/>
  <c r="K427" i="39" s="1"/>
  <c r="E428" i="39"/>
  <c r="K428" i="39" s="1"/>
  <c r="E429" i="39"/>
  <c r="K429" i="39" s="1"/>
  <c r="E430" i="39"/>
  <c r="K430" i="39" s="1"/>
  <c r="E431" i="39"/>
  <c r="K431" i="39" s="1"/>
  <c r="E432" i="39"/>
  <c r="K432" i="39" s="1"/>
  <c r="E433" i="39"/>
  <c r="K433" i="39" s="1"/>
  <c r="E434" i="39"/>
  <c r="K434" i="39" s="1"/>
  <c r="E435" i="39"/>
  <c r="K435" i="39" s="1"/>
  <c r="E439" i="39"/>
  <c r="K439" i="39" s="1"/>
  <c r="E440" i="39"/>
  <c r="K440" i="39" s="1"/>
  <c r="E441" i="39"/>
  <c r="K441" i="39" s="1"/>
  <c r="E442" i="39"/>
  <c r="K442" i="39" s="1"/>
  <c r="E444" i="39"/>
  <c r="K444" i="39" s="1"/>
  <c r="E445" i="39"/>
  <c r="K445" i="39" s="1"/>
  <c r="E446" i="39"/>
  <c r="K446" i="39" s="1"/>
  <c r="E447" i="39"/>
  <c r="K447" i="39" s="1"/>
  <c r="E448" i="39"/>
  <c r="K448" i="39" s="1"/>
  <c r="E449" i="39"/>
  <c r="K449" i="39" s="1"/>
  <c r="E450" i="39"/>
  <c r="K450" i="39" s="1"/>
  <c r="E451" i="39"/>
  <c r="K451" i="39" s="1"/>
  <c r="E452" i="39"/>
  <c r="K452" i="39" s="1"/>
  <c r="E453" i="39"/>
  <c r="K453" i="39" s="1"/>
  <c r="E454" i="39"/>
  <c r="K454" i="39" s="1"/>
  <c r="E455" i="39"/>
  <c r="K455" i="39" s="1"/>
  <c r="E456" i="39"/>
  <c r="K456" i="39" s="1"/>
  <c r="E457" i="39"/>
  <c r="K457" i="39" s="1"/>
  <c r="E458" i="39"/>
  <c r="K458" i="39" s="1"/>
  <c r="E459" i="39"/>
  <c r="K459" i="39" s="1"/>
  <c r="E460" i="39"/>
  <c r="K460" i="39" s="1"/>
  <c r="E462" i="39"/>
  <c r="K462" i="39" s="1"/>
  <c r="E463" i="39"/>
  <c r="K463" i="39" s="1"/>
  <c r="E464" i="39"/>
  <c r="K464" i="39" s="1"/>
  <c r="E465" i="39"/>
  <c r="K465" i="39" s="1"/>
  <c r="E466" i="39"/>
  <c r="K466" i="39" s="1"/>
  <c r="E467" i="39"/>
  <c r="K467" i="39" s="1"/>
  <c r="E468" i="39"/>
  <c r="K468" i="39" s="1"/>
  <c r="E469" i="39"/>
  <c r="K469" i="39" s="1"/>
  <c r="E470" i="39"/>
  <c r="K470" i="39" s="1"/>
  <c r="E471" i="39"/>
  <c r="K471" i="39" s="1"/>
  <c r="E473" i="39"/>
  <c r="K473" i="39" s="1"/>
  <c r="E474" i="39"/>
  <c r="K474" i="39" s="1"/>
  <c r="E475" i="39"/>
  <c r="K475" i="39" s="1"/>
  <c r="E476" i="39"/>
  <c r="K476" i="39" s="1"/>
  <c r="E477" i="39"/>
  <c r="K477" i="39" s="1"/>
  <c r="E478" i="39"/>
  <c r="K478" i="39" s="1"/>
  <c r="E479" i="39"/>
  <c r="K479" i="39" s="1"/>
  <c r="E480" i="39"/>
  <c r="K480" i="39" s="1"/>
  <c r="E481" i="39"/>
  <c r="K481" i="39" s="1"/>
  <c r="E483" i="39"/>
  <c r="K483" i="39" s="1"/>
  <c r="E485" i="39"/>
  <c r="K485" i="39" s="1"/>
  <c r="E486" i="39"/>
  <c r="K486" i="39" s="1"/>
  <c r="E487" i="39"/>
  <c r="K487" i="39" s="1"/>
  <c r="E488" i="39"/>
  <c r="K488" i="39" s="1"/>
  <c r="E489" i="39"/>
  <c r="K489" i="39" s="1"/>
  <c r="E490" i="39"/>
  <c r="K490" i="39" s="1"/>
  <c r="E491" i="39"/>
  <c r="K491" i="39" s="1"/>
  <c r="E492" i="39"/>
  <c r="K492" i="39" s="1"/>
  <c r="E493" i="39"/>
  <c r="K493" i="39" s="1"/>
  <c r="E494" i="39"/>
  <c r="K494" i="39" s="1"/>
  <c r="E495" i="39"/>
  <c r="K495" i="39" s="1"/>
  <c r="E496" i="39"/>
  <c r="K496" i="39" s="1"/>
  <c r="E497" i="39"/>
  <c r="K497" i="39" s="1"/>
  <c r="E498" i="39"/>
  <c r="K498" i="39" s="1"/>
  <c r="E499" i="39"/>
  <c r="K499" i="39" s="1"/>
  <c r="E500" i="39"/>
  <c r="K500" i="39" s="1"/>
  <c r="E501" i="39"/>
  <c r="K501" i="39" s="1"/>
  <c r="E502" i="39"/>
  <c r="K502" i="39" s="1"/>
  <c r="E505" i="39"/>
  <c r="K505" i="39" s="1"/>
  <c r="E506" i="39"/>
  <c r="K506" i="39" s="1"/>
  <c r="E507" i="39"/>
  <c r="K507" i="39" s="1"/>
  <c r="E508" i="39"/>
  <c r="K508" i="39" s="1"/>
  <c r="E512" i="39"/>
  <c r="K512" i="39" s="1"/>
  <c r="E513" i="39"/>
  <c r="K513" i="39" s="1"/>
  <c r="E514" i="39"/>
  <c r="K514" i="39" s="1"/>
  <c r="E515" i="39"/>
  <c r="K515" i="39" s="1"/>
  <c r="E516" i="39"/>
  <c r="K516" i="39" s="1"/>
  <c r="E517" i="39"/>
  <c r="K517" i="39" s="1"/>
  <c r="E518" i="39"/>
  <c r="K518" i="39" s="1"/>
  <c r="E519" i="39"/>
  <c r="K519" i="39" s="1"/>
  <c r="E521" i="39"/>
  <c r="K521" i="39" s="1"/>
  <c r="E522" i="39"/>
  <c r="K522" i="39" s="1"/>
  <c r="E523" i="39"/>
  <c r="K523" i="39" s="1"/>
  <c r="E525" i="39"/>
  <c r="K525" i="39" s="1"/>
  <c r="E526" i="39"/>
  <c r="K526" i="39" s="1"/>
  <c r="E527" i="39"/>
  <c r="K527" i="39" s="1"/>
  <c r="E529" i="39"/>
  <c r="K529" i="39" s="1"/>
  <c r="E530" i="39"/>
  <c r="K530" i="39" s="1"/>
  <c r="E531" i="39"/>
  <c r="K531" i="39" s="1"/>
  <c r="E533" i="39"/>
  <c r="K533" i="39" s="1"/>
  <c r="E534" i="39"/>
  <c r="K534" i="39" s="1"/>
  <c r="E535" i="39"/>
  <c r="K535" i="39" s="1"/>
  <c r="E536" i="39"/>
  <c r="K536" i="39" s="1"/>
  <c r="E537" i="39"/>
  <c r="K537" i="39" s="1"/>
  <c r="E538" i="39"/>
  <c r="K538" i="39" s="1"/>
  <c r="E539" i="39"/>
  <c r="K539" i="39" s="1"/>
  <c r="E542" i="39"/>
  <c r="E543" i="39"/>
  <c r="E544" i="39"/>
  <c r="E547" i="39"/>
  <c r="K547" i="39" s="1"/>
  <c r="E548" i="39"/>
  <c r="K548" i="39" s="1"/>
  <c r="E549" i="39"/>
  <c r="K549" i="39" s="1"/>
  <c r="E550" i="39"/>
  <c r="K550" i="39" s="1"/>
  <c r="E551" i="39"/>
  <c r="K551" i="39" s="1"/>
  <c r="E552" i="39"/>
  <c r="K552" i="39" s="1"/>
  <c r="E553" i="39"/>
  <c r="K553" i="39" s="1"/>
  <c r="E554" i="39"/>
  <c r="K554" i="39" s="1"/>
  <c r="E555" i="39"/>
  <c r="K555" i="39" s="1"/>
  <c r="E556" i="39"/>
  <c r="K556" i="39" s="1"/>
  <c r="E557" i="39"/>
  <c r="K557" i="39" s="1"/>
  <c r="E558" i="39"/>
  <c r="K558" i="39" s="1"/>
  <c r="E559" i="39"/>
  <c r="K559" i="39" s="1"/>
  <c r="E560" i="39"/>
  <c r="K560" i="39" s="1"/>
  <c r="E561" i="39"/>
  <c r="K561" i="39" s="1"/>
  <c r="E565" i="39"/>
  <c r="K565" i="39" s="1"/>
  <c r="E566" i="39"/>
  <c r="K566" i="39" s="1"/>
  <c r="E567" i="39"/>
  <c r="K567" i="39" s="1"/>
  <c r="E568" i="39"/>
  <c r="K568" i="39" s="1"/>
  <c r="E569" i="39"/>
  <c r="K569" i="39" s="1"/>
  <c r="E571" i="39"/>
  <c r="K571" i="39" s="1"/>
  <c r="E572" i="39"/>
  <c r="K572" i="39" s="1"/>
  <c r="E573" i="39"/>
  <c r="K573" i="39" s="1"/>
  <c r="E575" i="39"/>
  <c r="K575" i="39" s="1"/>
  <c r="E576" i="39"/>
  <c r="K576" i="39" s="1"/>
  <c r="E577" i="39"/>
  <c r="K577" i="39" s="1"/>
  <c r="E578" i="39"/>
  <c r="K578" i="39" s="1"/>
  <c r="E579" i="39"/>
  <c r="K579" i="39" s="1"/>
  <c r="E580" i="39"/>
  <c r="K580" i="39" s="1"/>
  <c r="E581" i="39"/>
  <c r="K581" i="39" s="1"/>
  <c r="E584" i="39"/>
  <c r="K584" i="39" s="1"/>
  <c r="E585" i="39"/>
  <c r="K585" i="39" s="1"/>
  <c r="E12" i="39"/>
  <c r="K12" i="39" s="1"/>
  <c r="D13" i="39"/>
  <c r="J13" i="39" s="1"/>
  <c r="D14" i="39"/>
  <c r="J14" i="39" s="1"/>
  <c r="D15" i="39"/>
  <c r="J15" i="39" s="1"/>
  <c r="D16" i="39"/>
  <c r="J16" i="39" s="1"/>
  <c r="D17" i="39"/>
  <c r="J17" i="39" s="1"/>
  <c r="D18" i="39"/>
  <c r="J18" i="39" s="1"/>
  <c r="D19" i="39"/>
  <c r="J19" i="39" s="1"/>
  <c r="D20" i="39"/>
  <c r="J20" i="39" s="1"/>
  <c r="D22" i="39"/>
  <c r="D23" i="39"/>
  <c r="J23" i="39" s="1"/>
  <c r="D24" i="39"/>
  <c r="J24" i="39" s="1"/>
  <c r="D25" i="39"/>
  <c r="J25" i="39" s="1"/>
  <c r="D26" i="39"/>
  <c r="J26" i="39" s="1"/>
  <c r="D27" i="39"/>
  <c r="J27" i="39" s="1"/>
  <c r="D28" i="39"/>
  <c r="J28" i="39" s="1"/>
  <c r="D29" i="39"/>
  <c r="J29" i="39" s="1"/>
  <c r="D30" i="39"/>
  <c r="J30" i="39" s="1"/>
  <c r="D31" i="39"/>
  <c r="J31" i="39" s="1"/>
  <c r="D32" i="39"/>
  <c r="J32" i="39" s="1"/>
  <c r="D33" i="39"/>
  <c r="J33" i="39" s="1"/>
  <c r="D34" i="39"/>
  <c r="J34" i="39" s="1"/>
  <c r="D35" i="39"/>
  <c r="J35" i="39" s="1"/>
  <c r="D37" i="39"/>
  <c r="D38" i="39"/>
  <c r="J38" i="39" s="1"/>
  <c r="D39" i="39"/>
  <c r="J39" i="39" s="1"/>
  <c r="D40" i="39"/>
  <c r="J40" i="39" s="1"/>
  <c r="D41" i="39"/>
  <c r="J41" i="39" s="1"/>
  <c r="D42" i="39"/>
  <c r="J42" i="39" s="1"/>
  <c r="D43" i="39"/>
  <c r="J43" i="39" s="1"/>
  <c r="D44" i="39"/>
  <c r="J44" i="39" s="1"/>
  <c r="D45" i="39"/>
  <c r="J45" i="39" s="1"/>
  <c r="D46" i="39"/>
  <c r="J46" i="39" s="1"/>
  <c r="D47" i="39"/>
  <c r="J47" i="39" s="1"/>
  <c r="D48" i="39"/>
  <c r="J48" i="39" s="1"/>
  <c r="D49" i="39"/>
  <c r="J49" i="39" s="1"/>
  <c r="D50" i="39"/>
  <c r="J50" i="39" s="1"/>
  <c r="D51" i="39"/>
  <c r="J51" i="39" s="1"/>
  <c r="D52" i="39"/>
  <c r="J52" i="39" s="1"/>
  <c r="D53" i="39"/>
  <c r="J53" i="39" s="1"/>
  <c r="D54" i="39"/>
  <c r="J54" i="39" s="1"/>
  <c r="D55" i="39"/>
  <c r="J55" i="39" s="1"/>
  <c r="D56" i="39"/>
  <c r="J56" i="39" s="1"/>
  <c r="D57" i="39"/>
  <c r="J57" i="39" s="1"/>
  <c r="D58" i="39"/>
  <c r="J58" i="39" s="1"/>
  <c r="D59" i="39"/>
  <c r="J59" i="39" s="1"/>
  <c r="D60" i="39"/>
  <c r="J60" i="39" s="1"/>
  <c r="D61" i="39"/>
  <c r="J61" i="39" s="1"/>
  <c r="D62" i="39"/>
  <c r="J62" i="39" s="1"/>
  <c r="D63" i="39"/>
  <c r="J63" i="39" s="1"/>
  <c r="D64" i="39"/>
  <c r="J64" i="39" s="1"/>
  <c r="D65" i="39"/>
  <c r="J65" i="39" s="1"/>
  <c r="D66" i="39"/>
  <c r="J66" i="39" s="1"/>
  <c r="D67" i="39"/>
  <c r="J67" i="39" s="1"/>
  <c r="D68" i="39"/>
  <c r="J68" i="39" s="1"/>
  <c r="D69" i="39"/>
  <c r="J69" i="39" s="1"/>
  <c r="D70" i="39"/>
  <c r="J70" i="39" s="1"/>
  <c r="D71" i="39"/>
  <c r="J71" i="39" s="1"/>
  <c r="D72" i="39"/>
  <c r="J72" i="39" s="1"/>
  <c r="D73" i="39"/>
  <c r="J73" i="39" s="1"/>
  <c r="D74" i="39"/>
  <c r="J74" i="39" s="1"/>
  <c r="D75" i="39"/>
  <c r="J75" i="39" s="1"/>
  <c r="D76" i="39"/>
  <c r="J76" i="39" s="1"/>
  <c r="D77" i="39"/>
  <c r="J77" i="39" s="1"/>
  <c r="D78" i="39"/>
  <c r="J78" i="39" s="1"/>
  <c r="D79" i="39"/>
  <c r="J79" i="39" s="1"/>
  <c r="D81" i="39"/>
  <c r="J81" i="39" s="1"/>
  <c r="D82" i="39"/>
  <c r="J82" i="39" s="1"/>
  <c r="D83" i="39"/>
  <c r="J83" i="39" s="1"/>
  <c r="D84" i="39"/>
  <c r="J84" i="39" s="1"/>
  <c r="D85" i="39"/>
  <c r="J85" i="39" s="1"/>
  <c r="D86" i="39"/>
  <c r="J86" i="39" s="1"/>
  <c r="D87" i="39"/>
  <c r="J87" i="39" s="1"/>
  <c r="D88" i="39"/>
  <c r="J88" i="39" s="1"/>
  <c r="D89" i="39"/>
  <c r="J89" i="39" s="1"/>
  <c r="D90" i="39"/>
  <c r="J90" i="39" s="1"/>
  <c r="D91" i="39"/>
  <c r="J91" i="39" s="1"/>
  <c r="D92" i="39"/>
  <c r="J92" i="39" s="1"/>
  <c r="D93" i="39"/>
  <c r="J93" i="39" s="1"/>
  <c r="D94" i="39"/>
  <c r="J94" i="39" s="1"/>
  <c r="D95" i="39"/>
  <c r="J95" i="39" s="1"/>
  <c r="D96" i="39"/>
  <c r="J96" i="39" s="1"/>
  <c r="D97" i="39"/>
  <c r="J97" i="39" s="1"/>
  <c r="D98" i="39"/>
  <c r="J98" i="39" s="1"/>
  <c r="D99" i="39"/>
  <c r="J99" i="39" s="1"/>
  <c r="D100" i="39"/>
  <c r="J100" i="39" s="1"/>
  <c r="D101" i="39"/>
  <c r="J101" i="39" s="1"/>
  <c r="D102" i="39"/>
  <c r="J102" i="39" s="1"/>
  <c r="D103" i="39"/>
  <c r="J103" i="39" s="1"/>
  <c r="D104" i="39"/>
  <c r="J104" i="39" s="1"/>
  <c r="D105" i="39"/>
  <c r="J105" i="39" s="1"/>
  <c r="D106" i="39"/>
  <c r="J106" i="39" s="1"/>
  <c r="D107" i="39"/>
  <c r="J107" i="39" s="1"/>
  <c r="D108" i="39"/>
  <c r="J108" i="39" s="1"/>
  <c r="D110" i="39"/>
  <c r="J110" i="39" s="1"/>
  <c r="D111" i="39"/>
  <c r="J111" i="39" s="1"/>
  <c r="D112" i="39"/>
  <c r="J112" i="39" s="1"/>
  <c r="D113" i="39"/>
  <c r="J113" i="39" s="1"/>
  <c r="D114" i="39"/>
  <c r="J114" i="39" s="1"/>
  <c r="D115" i="39"/>
  <c r="J115" i="39" s="1"/>
  <c r="D116" i="39"/>
  <c r="J116" i="39" s="1"/>
  <c r="D117" i="39"/>
  <c r="J117" i="39" s="1"/>
  <c r="D118" i="39"/>
  <c r="J118" i="39" s="1"/>
  <c r="D119" i="39"/>
  <c r="J119" i="39" s="1"/>
  <c r="D120" i="39"/>
  <c r="J120" i="39" s="1"/>
  <c r="D121" i="39"/>
  <c r="J121" i="39" s="1"/>
  <c r="D122" i="39"/>
  <c r="J122" i="39" s="1"/>
  <c r="D124" i="39"/>
  <c r="J124" i="39" s="1"/>
  <c r="D125" i="39"/>
  <c r="J125" i="39" s="1"/>
  <c r="D126" i="39"/>
  <c r="J126" i="39" s="1"/>
  <c r="D127" i="39"/>
  <c r="J127" i="39" s="1"/>
  <c r="D128" i="39"/>
  <c r="J128" i="39" s="1"/>
  <c r="D129" i="39"/>
  <c r="J129" i="39" s="1"/>
  <c r="D130" i="39"/>
  <c r="J130" i="39" s="1"/>
  <c r="D131" i="39"/>
  <c r="J131" i="39" s="1"/>
  <c r="D132" i="39"/>
  <c r="J132" i="39" s="1"/>
  <c r="D133" i="39"/>
  <c r="J133" i="39" s="1"/>
  <c r="D134" i="39"/>
  <c r="J134" i="39" s="1"/>
  <c r="D135" i="39"/>
  <c r="J135" i="39" s="1"/>
  <c r="D136" i="39"/>
  <c r="J136" i="39" s="1"/>
  <c r="D137" i="39"/>
  <c r="J137" i="39" s="1"/>
  <c r="D138" i="39"/>
  <c r="J138" i="39" s="1"/>
  <c r="D139" i="39"/>
  <c r="J139" i="39" s="1"/>
  <c r="D140" i="39"/>
  <c r="J140" i="39" s="1"/>
  <c r="D141" i="39"/>
  <c r="J141" i="39" s="1"/>
  <c r="D142" i="39"/>
  <c r="J142" i="39" s="1"/>
  <c r="D143" i="39"/>
  <c r="J143" i="39" s="1"/>
  <c r="D144" i="39"/>
  <c r="J144" i="39" s="1"/>
  <c r="D145" i="39"/>
  <c r="J145" i="39" s="1"/>
  <c r="D146" i="39"/>
  <c r="J146" i="39" s="1"/>
  <c r="D147" i="39"/>
  <c r="J147" i="39" s="1"/>
  <c r="D148" i="39"/>
  <c r="J148" i="39" s="1"/>
  <c r="D149" i="39"/>
  <c r="J149" i="39" s="1"/>
  <c r="D150" i="39"/>
  <c r="J150" i="39" s="1"/>
  <c r="D151" i="39"/>
  <c r="J151" i="39" s="1"/>
  <c r="D152" i="39"/>
  <c r="J152" i="39" s="1"/>
  <c r="D153" i="39"/>
  <c r="J153" i="39" s="1"/>
  <c r="D154" i="39"/>
  <c r="J154" i="39" s="1"/>
  <c r="D155" i="39"/>
  <c r="J155" i="39" s="1"/>
  <c r="D156" i="39"/>
  <c r="J156" i="39" s="1"/>
  <c r="D157" i="39"/>
  <c r="J157" i="39" s="1"/>
  <c r="D158" i="39"/>
  <c r="J158" i="39" s="1"/>
  <c r="D159" i="39"/>
  <c r="J159" i="39" s="1"/>
  <c r="D160" i="39"/>
  <c r="J160" i="39" s="1"/>
  <c r="D161" i="39"/>
  <c r="J161" i="39" s="1"/>
  <c r="D162" i="39"/>
  <c r="J162" i="39" s="1"/>
  <c r="D163" i="39"/>
  <c r="J163" i="39" s="1"/>
  <c r="D164" i="39"/>
  <c r="J164" i="39" s="1"/>
  <c r="D165" i="39"/>
  <c r="J165" i="39" s="1"/>
  <c r="D166" i="39"/>
  <c r="J166" i="39" s="1"/>
  <c r="D167" i="39"/>
  <c r="J167" i="39" s="1"/>
  <c r="D168" i="39"/>
  <c r="J168" i="39" s="1"/>
  <c r="D169" i="39"/>
  <c r="J169" i="39" s="1"/>
  <c r="D170" i="39"/>
  <c r="J170" i="39" s="1"/>
  <c r="D171" i="39"/>
  <c r="J171" i="39" s="1"/>
  <c r="D172" i="39"/>
  <c r="J172" i="39" s="1"/>
  <c r="D173" i="39"/>
  <c r="J173" i="39" s="1"/>
  <c r="D174" i="39"/>
  <c r="J174" i="39" s="1"/>
  <c r="D175" i="39"/>
  <c r="J175" i="39" s="1"/>
  <c r="D177" i="39"/>
  <c r="J177" i="39" s="1"/>
  <c r="D178" i="39"/>
  <c r="J178" i="39" s="1"/>
  <c r="D179" i="39"/>
  <c r="J179" i="39" s="1"/>
  <c r="D180" i="39"/>
  <c r="J180" i="39" s="1"/>
  <c r="D181" i="39"/>
  <c r="J181" i="39" s="1"/>
  <c r="D182" i="39"/>
  <c r="J182" i="39" s="1"/>
  <c r="D183" i="39"/>
  <c r="J183" i="39" s="1"/>
  <c r="D184" i="39"/>
  <c r="J184" i="39" s="1"/>
  <c r="D185" i="39"/>
  <c r="J185" i="39" s="1"/>
  <c r="D187" i="39"/>
  <c r="J187" i="39" s="1"/>
  <c r="D188" i="39"/>
  <c r="J188" i="39" s="1"/>
  <c r="D189" i="39"/>
  <c r="J189" i="39" s="1"/>
  <c r="D191" i="39"/>
  <c r="J191" i="39" s="1"/>
  <c r="D192" i="39"/>
  <c r="J192" i="39" s="1"/>
  <c r="D193" i="39"/>
  <c r="J193" i="39" s="1"/>
  <c r="D194" i="39"/>
  <c r="J194" i="39" s="1"/>
  <c r="D195" i="39"/>
  <c r="J195" i="39" s="1"/>
  <c r="D196" i="39"/>
  <c r="J196" i="39" s="1"/>
  <c r="D197" i="39"/>
  <c r="J197" i="39" s="1"/>
  <c r="D198" i="39"/>
  <c r="J198" i="39" s="1"/>
  <c r="D199" i="39"/>
  <c r="J199" i="39" s="1"/>
  <c r="D200" i="39"/>
  <c r="J200" i="39" s="1"/>
  <c r="D201" i="39"/>
  <c r="J201" i="39" s="1"/>
  <c r="D202" i="39"/>
  <c r="J202" i="39" s="1"/>
  <c r="D203" i="39"/>
  <c r="J203" i="39" s="1"/>
  <c r="D204" i="39"/>
  <c r="J204" i="39" s="1"/>
  <c r="D205" i="39"/>
  <c r="J205" i="39" s="1"/>
  <c r="D206" i="39"/>
  <c r="J206" i="39" s="1"/>
  <c r="D207" i="39"/>
  <c r="J207" i="39" s="1"/>
  <c r="D209" i="39"/>
  <c r="J209" i="39" s="1"/>
  <c r="D210" i="39"/>
  <c r="J210" i="39" s="1"/>
  <c r="D211" i="39"/>
  <c r="J211" i="39" s="1"/>
  <c r="D212" i="39"/>
  <c r="J212" i="39" s="1"/>
  <c r="D213" i="39"/>
  <c r="J213" i="39" s="1"/>
  <c r="D214" i="39"/>
  <c r="J214" i="39" s="1"/>
  <c r="D215" i="39"/>
  <c r="J215" i="39" s="1"/>
  <c r="D216" i="39"/>
  <c r="J216" i="39" s="1"/>
  <c r="D217" i="39"/>
  <c r="J217" i="39" s="1"/>
  <c r="D218" i="39"/>
  <c r="J218" i="39" s="1"/>
  <c r="D219" i="39"/>
  <c r="J219" i="39" s="1"/>
  <c r="D220" i="39"/>
  <c r="J220" i="39" s="1"/>
  <c r="D221" i="39"/>
  <c r="J221" i="39" s="1"/>
  <c r="D222" i="39"/>
  <c r="J222" i="39" s="1"/>
  <c r="D223" i="39"/>
  <c r="J223" i="39" s="1"/>
  <c r="D224" i="39"/>
  <c r="J224" i="39" s="1"/>
  <c r="D225" i="39"/>
  <c r="J225" i="39" s="1"/>
  <c r="D226" i="39"/>
  <c r="J226" i="39" s="1"/>
  <c r="D227" i="39"/>
  <c r="J227" i="39" s="1"/>
  <c r="D228" i="39"/>
  <c r="J228" i="39" s="1"/>
  <c r="D229" i="39"/>
  <c r="J229" i="39" s="1"/>
  <c r="D230" i="39"/>
  <c r="J230" i="39" s="1"/>
  <c r="D231" i="39"/>
  <c r="J231" i="39" s="1"/>
  <c r="D232" i="39"/>
  <c r="J232" i="39" s="1"/>
  <c r="D234" i="39"/>
  <c r="J234" i="39" s="1"/>
  <c r="D235" i="39"/>
  <c r="J235" i="39" s="1"/>
  <c r="D236" i="39"/>
  <c r="J236" i="39" s="1"/>
  <c r="D237" i="39"/>
  <c r="J237" i="39" s="1"/>
  <c r="D238" i="39"/>
  <c r="J238" i="39" s="1"/>
  <c r="D239" i="39"/>
  <c r="J239" i="39" s="1"/>
  <c r="D240" i="39"/>
  <c r="J240" i="39" s="1"/>
  <c r="D241" i="39"/>
  <c r="J241" i="39" s="1"/>
  <c r="D242" i="39"/>
  <c r="J242" i="39" s="1"/>
  <c r="D243" i="39"/>
  <c r="J243" i="39" s="1"/>
  <c r="D244" i="39"/>
  <c r="J244" i="39" s="1"/>
  <c r="D245" i="39"/>
  <c r="J245" i="39" s="1"/>
  <c r="D246" i="39"/>
  <c r="J246" i="39" s="1"/>
  <c r="D247" i="39"/>
  <c r="J247" i="39" s="1"/>
  <c r="D249" i="39"/>
  <c r="J249" i="39" s="1"/>
  <c r="D250" i="39"/>
  <c r="J250" i="39" s="1"/>
  <c r="D251" i="39"/>
  <c r="J251" i="39" s="1"/>
  <c r="D252" i="39"/>
  <c r="J252" i="39" s="1"/>
  <c r="D253" i="39"/>
  <c r="J253" i="39" s="1"/>
  <c r="D254" i="39"/>
  <c r="J254" i="39" s="1"/>
  <c r="D255" i="39"/>
  <c r="J255" i="39" s="1"/>
  <c r="D256" i="39"/>
  <c r="J256" i="39" s="1"/>
  <c r="D257" i="39"/>
  <c r="J257" i="39" s="1"/>
  <c r="D258" i="39"/>
  <c r="J258" i="39" s="1"/>
  <c r="D259" i="39"/>
  <c r="J259" i="39" s="1"/>
  <c r="D260" i="39"/>
  <c r="J260" i="39" s="1"/>
  <c r="D261" i="39"/>
  <c r="J261" i="39" s="1"/>
  <c r="D262" i="39"/>
  <c r="J262" i="39" s="1"/>
  <c r="D263" i="39"/>
  <c r="J263" i="39" s="1"/>
  <c r="D264" i="39"/>
  <c r="J264" i="39" s="1"/>
  <c r="D265" i="39"/>
  <c r="J265" i="39" s="1"/>
  <c r="D266" i="39"/>
  <c r="J266" i="39" s="1"/>
  <c r="D267" i="39"/>
  <c r="J267" i="39" s="1"/>
  <c r="D268" i="39"/>
  <c r="J268" i="39" s="1"/>
  <c r="D269" i="39"/>
  <c r="J269" i="39" s="1"/>
  <c r="D270" i="39"/>
  <c r="J270" i="39" s="1"/>
  <c r="D271" i="39"/>
  <c r="J271" i="39" s="1"/>
  <c r="D272" i="39"/>
  <c r="J272" i="39" s="1"/>
  <c r="D273" i="39"/>
  <c r="J273" i="39" s="1"/>
  <c r="D274" i="39"/>
  <c r="J274" i="39" s="1"/>
  <c r="D275" i="39"/>
  <c r="J275" i="39" s="1"/>
  <c r="D276" i="39"/>
  <c r="J276" i="39" s="1"/>
  <c r="D277" i="39"/>
  <c r="J277" i="39" s="1"/>
  <c r="D278" i="39"/>
  <c r="J278" i="39" s="1"/>
  <c r="D279" i="39"/>
  <c r="J279" i="39" s="1"/>
  <c r="D280" i="39"/>
  <c r="J280" i="39" s="1"/>
  <c r="D281" i="39"/>
  <c r="J281" i="39" s="1"/>
  <c r="D282" i="39"/>
  <c r="J282" i="39" s="1"/>
  <c r="D283" i="39"/>
  <c r="J283" i="39" s="1"/>
  <c r="D284" i="39"/>
  <c r="J284" i="39" s="1"/>
  <c r="D285" i="39"/>
  <c r="J285" i="39" s="1"/>
  <c r="D286" i="39"/>
  <c r="J286" i="39" s="1"/>
  <c r="D287" i="39"/>
  <c r="J287" i="39" s="1"/>
  <c r="D288" i="39"/>
  <c r="J288" i="39" s="1"/>
  <c r="D289" i="39"/>
  <c r="J289" i="39" s="1"/>
  <c r="D290" i="39"/>
  <c r="J290" i="39" s="1"/>
  <c r="D291" i="39"/>
  <c r="J291" i="39" s="1"/>
  <c r="D292" i="39"/>
  <c r="J292" i="39" s="1"/>
  <c r="D293" i="39"/>
  <c r="J293" i="39" s="1"/>
  <c r="D294" i="39"/>
  <c r="J294" i="39" s="1"/>
  <c r="D295" i="39"/>
  <c r="J295" i="39" s="1"/>
  <c r="D296" i="39"/>
  <c r="J296" i="39" s="1"/>
  <c r="D297" i="39"/>
  <c r="J297" i="39" s="1"/>
  <c r="D298" i="39"/>
  <c r="J298" i="39" s="1"/>
  <c r="D299" i="39"/>
  <c r="J299" i="39" s="1"/>
  <c r="D300" i="39"/>
  <c r="J300" i="39" s="1"/>
  <c r="D301" i="39"/>
  <c r="J301" i="39" s="1"/>
  <c r="D302" i="39"/>
  <c r="J302" i="39" s="1"/>
  <c r="D303" i="39"/>
  <c r="J303" i="39" s="1"/>
  <c r="D304" i="39"/>
  <c r="J304" i="39" s="1"/>
  <c r="D305" i="39"/>
  <c r="J305" i="39" s="1"/>
  <c r="D306" i="39"/>
  <c r="J306" i="39" s="1"/>
  <c r="D307" i="39"/>
  <c r="J307" i="39" s="1"/>
  <c r="D308" i="39"/>
  <c r="J308" i="39" s="1"/>
  <c r="D309" i="39"/>
  <c r="J309" i="39" s="1"/>
  <c r="D310" i="39"/>
  <c r="J310" i="39" s="1"/>
  <c r="D311" i="39"/>
  <c r="J311" i="39" s="1"/>
  <c r="D312" i="39"/>
  <c r="J312" i="39" s="1"/>
  <c r="D313" i="39"/>
  <c r="J313" i="39" s="1"/>
  <c r="D314" i="39"/>
  <c r="J314" i="39" s="1"/>
  <c r="D315" i="39"/>
  <c r="J315" i="39" s="1"/>
  <c r="D316" i="39"/>
  <c r="J316" i="39" s="1"/>
  <c r="D317" i="39"/>
  <c r="J317" i="39" s="1"/>
  <c r="D318" i="39"/>
  <c r="J318" i="39" s="1"/>
  <c r="D319" i="39"/>
  <c r="J319" i="39" s="1"/>
  <c r="D321" i="39"/>
  <c r="J321" i="39" s="1"/>
  <c r="D322" i="39"/>
  <c r="J322" i="39" s="1"/>
  <c r="D323" i="39"/>
  <c r="J323" i="39" s="1"/>
  <c r="D324" i="39"/>
  <c r="J324" i="39" s="1"/>
  <c r="D325" i="39"/>
  <c r="J325" i="39" s="1"/>
  <c r="D326" i="39"/>
  <c r="J326" i="39" s="1"/>
  <c r="D327" i="39"/>
  <c r="J327" i="39" s="1"/>
  <c r="D328" i="39"/>
  <c r="J328" i="39" s="1"/>
  <c r="D329" i="39"/>
  <c r="J329" i="39" s="1"/>
  <c r="D330" i="39"/>
  <c r="J330" i="39" s="1"/>
  <c r="D332" i="39"/>
  <c r="J332" i="39" s="1"/>
  <c r="D333" i="39"/>
  <c r="J333" i="39" s="1"/>
  <c r="D334" i="39"/>
  <c r="J334" i="39" s="1"/>
  <c r="D335" i="39"/>
  <c r="J335" i="39" s="1"/>
  <c r="D336" i="39"/>
  <c r="J336" i="39" s="1"/>
  <c r="D337" i="39"/>
  <c r="J337" i="39" s="1"/>
  <c r="D338" i="39"/>
  <c r="J338" i="39" s="1"/>
  <c r="D339" i="39"/>
  <c r="J339" i="39" s="1"/>
  <c r="D340" i="39"/>
  <c r="J340" i="39" s="1"/>
  <c r="D341" i="39"/>
  <c r="J341" i="39" s="1"/>
  <c r="D342" i="39"/>
  <c r="J342" i="39" s="1"/>
  <c r="D343" i="39"/>
  <c r="J343" i="39" s="1"/>
  <c r="D344" i="39"/>
  <c r="J344" i="39" s="1"/>
  <c r="D345" i="39"/>
  <c r="J345" i="39" s="1"/>
  <c r="D346" i="39"/>
  <c r="J346" i="39" s="1"/>
  <c r="D347" i="39"/>
  <c r="J347" i="39" s="1"/>
  <c r="D348" i="39"/>
  <c r="J348" i="39" s="1"/>
  <c r="D349" i="39"/>
  <c r="J349" i="39" s="1"/>
  <c r="D350" i="39"/>
  <c r="J350" i="39" s="1"/>
  <c r="D351" i="39"/>
  <c r="J351" i="39" s="1"/>
  <c r="D352" i="39"/>
  <c r="J352" i="39" s="1"/>
  <c r="D353" i="39"/>
  <c r="J353" i="39" s="1"/>
  <c r="D354" i="39"/>
  <c r="J354" i="39" s="1"/>
  <c r="D355" i="39"/>
  <c r="J355" i="39" s="1"/>
  <c r="D356" i="39"/>
  <c r="J356" i="39" s="1"/>
  <c r="D357" i="39"/>
  <c r="J357" i="39" s="1"/>
  <c r="D358" i="39"/>
  <c r="J358" i="39" s="1"/>
  <c r="D359" i="39"/>
  <c r="J359" i="39" s="1"/>
  <c r="D360" i="39"/>
  <c r="J360" i="39" s="1"/>
  <c r="D361" i="39"/>
  <c r="J361" i="39" s="1"/>
  <c r="D362" i="39"/>
  <c r="J362" i="39" s="1"/>
  <c r="D363" i="39"/>
  <c r="J363" i="39" s="1"/>
  <c r="D364" i="39"/>
  <c r="J364" i="39" s="1"/>
  <c r="D365" i="39"/>
  <c r="J365" i="39" s="1"/>
  <c r="D366" i="39"/>
  <c r="J366" i="39" s="1"/>
  <c r="D367" i="39"/>
  <c r="J367" i="39" s="1"/>
  <c r="D368" i="39"/>
  <c r="J368" i="39" s="1"/>
  <c r="D369" i="39"/>
  <c r="J369" i="39" s="1"/>
  <c r="D370" i="39"/>
  <c r="J370" i="39" s="1"/>
  <c r="D371" i="39"/>
  <c r="J371" i="39" s="1"/>
  <c r="D372" i="39"/>
  <c r="J372" i="39" s="1"/>
  <c r="D373" i="39"/>
  <c r="J373" i="39" s="1"/>
  <c r="D375" i="39"/>
  <c r="J375" i="39" s="1"/>
  <c r="D376" i="39"/>
  <c r="J376" i="39" s="1"/>
  <c r="D377" i="39"/>
  <c r="J377" i="39" s="1"/>
  <c r="D378" i="39"/>
  <c r="J378" i="39" s="1"/>
  <c r="D379" i="39"/>
  <c r="J379" i="39" s="1"/>
  <c r="D380" i="39"/>
  <c r="J380" i="39" s="1"/>
  <c r="D381" i="39"/>
  <c r="J381" i="39" s="1"/>
  <c r="D382" i="39"/>
  <c r="J382" i="39" s="1"/>
  <c r="D383" i="39"/>
  <c r="J383" i="39" s="1"/>
  <c r="D384" i="39"/>
  <c r="J384" i="39" s="1"/>
  <c r="D385" i="39"/>
  <c r="J385" i="39" s="1"/>
  <c r="D386" i="39"/>
  <c r="J386" i="39" s="1"/>
  <c r="D387" i="39"/>
  <c r="J387" i="39" s="1"/>
  <c r="D388" i="39"/>
  <c r="J388" i="39" s="1"/>
  <c r="D389" i="39"/>
  <c r="J389" i="39" s="1"/>
  <c r="D390" i="39"/>
  <c r="J390" i="39" s="1"/>
  <c r="D391" i="39"/>
  <c r="J391" i="39" s="1"/>
  <c r="D392" i="39"/>
  <c r="J392" i="39" s="1"/>
  <c r="D393" i="39"/>
  <c r="J393" i="39" s="1"/>
  <c r="D394" i="39"/>
  <c r="J394" i="39" s="1"/>
  <c r="D395" i="39"/>
  <c r="J395" i="39" s="1"/>
  <c r="D396" i="39"/>
  <c r="J396" i="39" s="1"/>
  <c r="D397" i="39"/>
  <c r="J397" i="39" s="1"/>
  <c r="D398" i="39"/>
  <c r="J398" i="39" s="1"/>
  <c r="D399" i="39"/>
  <c r="J399" i="39" s="1"/>
  <c r="D400" i="39"/>
  <c r="J400" i="39" s="1"/>
  <c r="D401" i="39"/>
  <c r="J401" i="39" s="1"/>
  <c r="D402" i="39"/>
  <c r="J402" i="39" s="1"/>
  <c r="D403" i="39"/>
  <c r="J403" i="39" s="1"/>
  <c r="D404" i="39"/>
  <c r="J404" i="39" s="1"/>
  <c r="D406" i="39"/>
  <c r="J406" i="39" s="1"/>
  <c r="D407" i="39"/>
  <c r="J407" i="39" s="1"/>
  <c r="D408" i="39"/>
  <c r="J408" i="39" s="1"/>
  <c r="D409" i="39"/>
  <c r="J409" i="39" s="1"/>
  <c r="D410" i="39"/>
  <c r="J410" i="39" s="1"/>
  <c r="D411" i="39"/>
  <c r="J411" i="39" s="1"/>
  <c r="D412" i="39"/>
  <c r="J412" i="39" s="1"/>
  <c r="D413" i="39"/>
  <c r="J413" i="39" s="1"/>
  <c r="D414" i="39"/>
  <c r="J414" i="39" s="1"/>
  <c r="D415" i="39"/>
  <c r="J415" i="39" s="1"/>
  <c r="D416" i="39"/>
  <c r="J416" i="39" s="1"/>
  <c r="D418" i="39"/>
  <c r="J418" i="39" s="1"/>
  <c r="D419" i="39"/>
  <c r="J419" i="39" s="1"/>
  <c r="D420" i="39"/>
  <c r="J420" i="39" s="1"/>
  <c r="D421" i="39"/>
  <c r="J421" i="39" s="1"/>
  <c r="D422" i="39"/>
  <c r="J422" i="39" s="1"/>
  <c r="D423" i="39"/>
  <c r="J423" i="39" s="1"/>
  <c r="D424" i="39"/>
  <c r="J424" i="39" s="1"/>
  <c r="D425" i="39"/>
  <c r="J425" i="39" s="1"/>
  <c r="D426" i="39"/>
  <c r="J426" i="39" s="1"/>
  <c r="D427" i="39"/>
  <c r="J427" i="39" s="1"/>
  <c r="D428" i="39"/>
  <c r="J428" i="39" s="1"/>
  <c r="D429" i="39"/>
  <c r="J429" i="39" s="1"/>
  <c r="D430" i="39"/>
  <c r="J430" i="39" s="1"/>
  <c r="D431" i="39"/>
  <c r="J431" i="39" s="1"/>
  <c r="D432" i="39"/>
  <c r="J432" i="39" s="1"/>
  <c r="D433" i="39"/>
  <c r="J433" i="39" s="1"/>
  <c r="D434" i="39"/>
  <c r="J434" i="39" s="1"/>
  <c r="D435" i="39"/>
  <c r="J435" i="39" s="1"/>
  <c r="D437" i="39"/>
  <c r="J437" i="39" s="1"/>
  <c r="D438" i="39"/>
  <c r="J438" i="39" s="1"/>
  <c r="D439" i="39"/>
  <c r="J439" i="39" s="1"/>
  <c r="D440" i="39"/>
  <c r="J440" i="39" s="1"/>
  <c r="D441" i="39"/>
  <c r="J441" i="39" s="1"/>
  <c r="D442" i="39"/>
  <c r="J442" i="39" s="1"/>
  <c r="D443" i="39"/>
  <c r="J443" i="39" s="1"/>
  <c r="D444" i="39"/>
  <c r="J444" i="39" s="1"/>
  <c r="D445" i="39"/>
  <c r="J445" i="39" s="1"/>
  <c r="D446" i="39"/>
  <c r="J446" i="39" s="1"/>
  <c r="D447" i="39"/>
  <c r="J447" i="39" s="1"/>
  <c r="D448" i="39"/>
  <c r="J448" i="39" s="1"/>
  <c r="D449" i="39"/>
  <c r="J449" i="39" s="1"/>
  <c r="D450" i="39"/>
  <c r="J450" i="39" s="1"/>
  <c r="D451" i="39"/>
  <c r="J451" i="39" s="1"/>
  <c r="D452" i="39"/>
  <c r="J452" i="39" s="1"/>
  <c r="D453" i="39"/>
  <c r="J453" i="39" s="1"/>
  <c r="D454" i="39"/>
  <c r="J454" i="39" s="1"/>
  <c r="D455" i="39"/>
  <c r="J455" i="39" s="1"/>
  <c r="D456" i="39"/>
  <c r="J456" i="39" s="1"/>
  <c r="D457" i="39"/>
  <c r="J457" i="39" s="1"/>
  <c r="D458" i="39"/>
  <c r="J458" i="39" s="1"/>
  <c r="D459" i="39"/>
  <c r="J459" i="39" s="1"/>
  <c r="D460" i="39"/>
  <c r="J460" i="39" s="1"/>
  <c r="D461" i="39"/>
  <c r="J461" i="39" s="1"/>
  <c r="D462" i="39"/>
  <c r="J462" i="39" s="1"/>
  <c r="D463" i="39"/>
  <c r="J463" i="39" s="1"/>
  <c r="D464" i="39"/>
  <c r="J464" i="39" s="1"/>
  <c r="D465" i="39"/>
  <c r="J465" i="39" s="1"/>
  <c r="D466" i="39"/>
  <c r="J466" i="39" s="1"/>
  <c r="D467" i="39"/>
  <c r="J467" i="39" s="1"/>
  <c r="D468" i="39"/>
  <c r="J468" i="39" s="1"/>
  <c r="D469" i="39"/>
  <c r="J469" i="39" s="1"/>
  <c r="D470" i="39"/>
  <c r="J470" i="39" s="1"/>
  <c r="D471" i="39"/>
  <c r="J471" i="39" s="1"/>
  <c r="D472" i="39"/>
  <c r="J472" i="39" s="1"/>
  <c r="D473" i="39"/>
  <c r="J473" i="39" s="1"/>
  <c r="D474" i="39"/>
  <c r="J474" i="39" s="1"/>
  <c r="D475" i="39"/>
  <c r="J475" i="39" s="1"/>
  <c r="D476" i="39"/>
  <c r="J476" i="39" s="1"/>
  <c r="D477" i="39"/>
  <c r="J477" i="39" s="1"/>
  <c r="D478" i="39"/>
  <c r="J478" i="39" s="1"/>
  <c r="D479" i="39"/>
  <c r="J479" i="39" s="1"/>
  <c r="D480" i="39"/>
  <c r="J480" i="39" s="1"/>
  <c r="D481" i="39"/>
  <c r="J481" i="39" s="1"/>
  <c r="D482" i="39"/>
  <c r="J482" i="39" s="1"/>
  <c r="D483" i="39"/>
  <c r="J483" i="39" s="1"/>
  <c r="D484" i="39"/>
  <c r="J484" i="39" s="1"/>
  <c r="D485" i="39"/>
  <c r="J485" i="39" s="1"/>
  <c r="D486" i="39"/>
  <c r="J486" i="39" s="1"/>
  <c r="D487" i="39"/>
  <c r="J487" i="39" s="1"/>
  <c r="D488" i="39"/>
  <c r="J488" i="39" s="1"/>
  <c r="D489" i="39"/>
  <c r="J489" i="39" s="1"/>
  <c r="D490" i="39"/>
  <c r="J490" i="39" s="1"/>
  <c r="D491" i="39"/>
  <c r="J491" i="39" s="1"/>
  <c r="D492" i="39"/>
  <c r="J492" i="39" s="1"/>
  <c r="D493" i="39"/>
  <c r="J493" i="39" s="1"/>
  <c r="D494" i="39"/>
  <c r="J494" i="39" s="1"/>
  <c r="D495" i="39"/>
  <c r="J495" i="39" s="1"/>
  <c r="D496" i="39"/>
  <c r="J496" i="39" s="1"/>
  <c r="D497" i="39"/>
  <c r="J497" i="39" s="1"/>
  <c r="D498" i="39"/>
  <c r="J498" i="39" s="1"/>
  <c r="D499" i="39"/>
  <c r="J499" i="39" s="1"/>
  <c r="D500" i="39"/>
  <c r="J500" i="39" s="1"/>
  <c r="D501" i="39"/>
  <c r="J501" i="39" s="1"/>
  <c r="D502" i="39"/>
  <c r="J502" i="39" s="1"/>
  <c r="D504" i="39"/>
  <c r="J504" i="39" s="1"/>
  <c r="D505" i="39"/>
  <c r="J505" i="39" s="1"/>
  <c r="D506" i="39"/>
  <c r="J506" i="39" s="1"/>
  <c r="D507" i="39"/>
  <c r="J507" i="39" s="1"/>
  <c r="D508" i="39"/>
  <c r="J508" i="39" s="1"/>
  <c r="D510" i="39"/>
  <c r="J510" i="39" s="1"/>
  <c r="D511" i="39"/>
  <c r="J511" i="39" s="1"/>
  <c r="D512" i="39"/>
  <c r="J512" i="39" s="1"/>
  <c r="D513" i="39"/>
  <c r="J513" i="39" s="1"/>
  <c r="D514" i="39"/>
  <c r="J514" i="39" s="1"/>
  <c r="D515" i="39"/>
  <c r="J515" i="39" s="1"/>
  <c r="D516" i="39"/>
  <c r="J516" i="39" s="1"/>
  <c r="D517" i="39"/>
  <c r="J517" i="39" s="1"/>
  <c r="D518" i="39"/>
  <c r="J518" i="39" s="1"/>
  <c r="D519" i="39"/>
  <c r="J519" i="39" s="1"/>
  <c r="D520" i="39"/>
  <c r="J520" i="39" s="1"/>
  <c r="D521" i="39"/>
  <c r="J521" i="39" s="1"/>
  <c r="D522" i="39"/>
  <c r="J522" i="39" s="1"/>
  <c r="D523" i="39"/>
  <c r="J523" i="39" s="1"/>
  <c r="D524" i="39"/>
  <c r="J524" i="39" s="1"/>
  <c r="D525" i="39"/>
  <c r="J525" i="39" s="1"/>
  <c r="D526" i="39"/>
  <c r="J526" i="39" s="1"/>
  <c r="D527" i="39"/>
  <c r="J527" i="39" s="1"/>
  <c r="D528" i="39"/>
  <c r="J528" i="39" s="1"/>
  <c r="D529" i="39"/>
  <c r="J529" i="39" s="1"/>
  <c r="D530" i="39"/>
  <c r="J530" i="39" s="1"/>
  <c r="D531" i="39"/>
  <c r="J531" i="39" s="1"/>
  <c r="D532" i="39"/>
  <c r="J532" i="39" s="1"/>
  <c r="D533" i="39"/>
  <c r="J533" i="39" s="1"/>
  <c r="D534" i="39"/>
  <c r="J534" i="39" s="1"/>
  <c r="D535" i="39"/>
  <c r="J535" i="39" s="1"/>
  <c r="D536" i="39"/>
  <c r="J536" i="39" s="1"/>
  <c r="D537" i="39"/>
  <c r="J537" i="39" s="1"/>
  <c r="D538" i="39"/>
  <c r="J538" i="39" s="1"/>
  <c r="D539" i="39"/>
  <c r="J539" i="39" s="1"/>
  <c r="D541" i="39"/>
  <c r="J541" i="39" s="1"/>
  <c r="D542" i="39"/>
  <c r="J542" i="39" s="1"/>
  <c r="D543" i="39"/>
  <c r="J543" i="39" s="1"/>
  <c r="D544" i="39"/>
  <c r="J544" i="39" s="1"/>
  <c r="D546" i="39"/>
  <c r="J546" i="39" s="1"/>
  <c r="D547" i="39"/>
  <c r="J547" i="39" s="1"/>
  <c r="D548" i="39"/>
  <c r="J548" i="39" s="1"/>
  <c r="D549" i="39"/>
  <c r="J549" i="39" s="1"/>
  <c r="D550" i="39"/>
  <c r="J550" i="39" s="1"/>
  <c r="D551" i="39"/>
  <c r="J551" i="39" s="1"/>
  <c r="D552" i="39"/>
  <c r="J552" i="39" s="1"/>
  <c r="D553" i="39"/>
  <c r="J553" i="39" s="1"/>
  <c r="D554" i="39"/>
  <c r="J554" i="39" s="1"/>
  <c r="D555" i="39"/>
  <c r="J555" i="39" s="1"/>
  <c r="D556" i="39"/>
  <c r="J556" i="39" s="1"/>
  <c r="D557" i="39"/>
  <c r="J557" i="39" s="1"/>
  <c r="D558" i="39"/>
  <c r="J558" i="39" s="1"/>
  <c r="D559" i="39"/>
  <c r="J559" i="39" s="1"/>
  <c r="D560" i="39"/>
  <c r="J560" i="39" s="1"/>
  <c r="D561" i="39"/>
  <c r="J561" i="39" s="1"/>
  <c r="D563" i="39"/>
  <c r="J563" i="39" s="1"/>
  <c r="D564" i="39"/>
  <c r="J564" i="39" s="1"/>
  <c r="D565" i="39"/>
  <c r="J565" i="39" s="1"/>
  <c r="D566" i="39"/>
  <c r="J566" i="39" s="1"/>
  <c r="D567" i="39"/>
  <c r="J567" i="39" s="1"/>
  <c r="D568" i="39"/>
  <c r="J568" i="39" s="1"/>
  <c r="D569" i="39"/>
  <c r="J569" i="39" s="1"/>
  <c r="D570" i="39"/>
  <c r="J570" i="39" s="1"/>
  <c r="D571" i="39"/>
  <c r="J571" i="39" s="1"/>
  <c r="D572" i="39"/>
  <c r="J572" i="39" s="1"/>
  <c r="D573" i="39"/>
  <c r="J573" i="39" s="1"/>
  <c r="D574" i="39"/>
  <c r="J574" i="39" s="1"/>
  <c r="D575" i="39"/>
  <c r="J575" i="39" s="1"/>
  <c r="D576" i="39"/>
  <c r="J576" i="39" s="1"/>
  <c r="D577" i="39"/>
  <c r="J577" i="39" s="1"/>
  <c r="D578" i="39"/>
  <c r="J578" i="39" s="1"/>
  <c r="D579" i="39"/>
  <c r="J579" i="39" s="1"/>
  <c r="D580" i="39"/>
  <c r="J580" i="39" s="1"/>
  <c r="D581" i="39"/>
  <c r="J581" i="39" s="1"/>
  <c r="D583" i="39"/>
  <c r="J583" i="39" s="1"/>
  <c r="D584" i="39"/>
  <c r="J584" i="39" s="1"/>
  <c r="D585" i="39"/>
  <c r="J585" i="39" s="1"/>
  <c r="D11" i="39"/>
  <c r="D12" i="39"/>
  <c r="J12" i="39" s="1"/>
  <c r="C13" i="39"/>
  <c r="C14" i="39"/>
  <c r="C15" i="39"/>
  <c r="C16" i="39"/>
  <c r="C17" i="39"/>
  <c r="C18" i="39"/>
  <c r="C19" i="39"/>
  <c r="C20" i="39"/>
  <c r="C24" i="39"/>
  <c r="C25" i="39"/>
  <c r="C26" i="39"/>
  <c r="C27" i="39"/>
  <c r="C29" i="39"/>
  <c r="C30" i="39"/>
  <c r="C31" i="39"/>
  <c r="C33" i="39"/>
  <c r="C34" i="39"/>
  <c r="C35" i="39"/>
  <c r="C39" i="39"/>
  <c r="I39" i="39" s="1"/>
  <c r="C40" i="39"/>
  <c r="I40" i="39" s="1"/>
  <c r="C41" i="39"/>
  <c r="I41" i="39" s="1"/>
  <c r="C42" i="39"/>
  <c r="I42" i="39" s="1"/>
  <c r="C43" i="39"/>
  <c r="I43" i="39" s="1"/>
  <c r="C44" i="39"/>
  <c r="I44" i="39" s="1"/>
  <c r="C45" i="39"/>
  <c r="I45" i="39" s="1"/>
  <c r="C46" i="39"/>
  <c r="I46" i="39" s="1"/>
  <c r="C48" i="39"/>
  <c r="I48" i="39" s="1"/>
  <c r="C49" i="39"/>
  <c r="I49" i="39" s="1"/>
  <c r="C50" i="39"/>
  <c r="I50" i="39" s="1"/>
  <c r="C51" i="39"/>
  <c r="I51" i="39" s="1"/>
  <c r="C52" i="39"/>
  <c r="I52" i="39" s="1"/>
  <c r="C53" i="39"/>
  <c r="I53" i="39" s="1"/>
  <c r="C54" i="39"/>
  <c r="I54" i="39" s="1"/>
  <c r="C55" i="39"/>
  <c r="I55" i="39" s="1"/>
  <c r="C56" i="39"/>
  <c r="I56" i="39" s="1"/>
  <c r="C58" i="39"/>
  <c r="I58" i="39" s="1"/>
  <c r="C59" i="39"/>
  <c r="I59" i="39" s="1"/>
  <c r="C60" i="39"/>
  <c r="I60" i="39" s="1"/>
  <c r="C61" i="39"/>
  <c r="I61" i="39" s="1"/>
  <c r="C62" i="39"/>
  <c r="I62" i="39" s="1"/>
  <c r="C63" i="39"/>
  <c r="I63" i="39" s="1"/>
  <c r="C64" i="39"/>
  <c r="I64" i="39" s="1"/>
  <c r="C65" i="39"/>
  <c r="I65" i="39" s="1"/>
  <c r="C66" i="39"/>
  <c r="I66" i="39" s="1"/>
  <c r="C68" i="39"/>
  <c r="I68" i="39" s="1"/>
  <c r="C69" i="39"/>
  <c r="I69" i="39" s="1"/>
  <c r="C70" i="39"/>
  <c r="I70" i="39" s="1"/>
  <c r="C71" i="39"/>
  <c r="I71" i="39" s="1"/>
  <c r="C72" i="39"/>
  <c r="I72" i="39" s="1"/>
  <c r="C74" i="39"/>
  <c r="I74" i="39" s="1"/>
  <c r="C75" i="39"/>
  <c r="I75" i="39" s="1"/>
  <c r="C76" i="39"/>
  <c r="I76" i="39" s="1"/>
  <c r="C77" i="39"/>
  <c r="I77" i="39" s="1"/>
  <c r="C78" i="39"/>
  <c r="I78" i="39" s="1"/>
  <c r="C79" i="39"/>
  <c r="I79" i="39" s="1"/>
  <c r="C83" i="39"/>
  <c r="I83" i="39" s="1"/>
  <c r="C84" i="39"/>
  <c r="I84" i="39" s="1"/>
  <c r="C85" i="39"/>
  <c r="I85" i="39" s="1"/>
  <c r="C86" i="39"/>
  <c r="I86" i="39" s="1"/>
  <c r="C87" i="39"/>
  <c r="I87" i="39" s="1"/>
  <c r="C89" i="39"/>
  <c r="I89" i="39" s="1"/>
  <c r="C90" i="39"/>
  <c r="I90" i="39" s="1"/>
  <c r="C91" i="39"/>
  <c r="I91" i="39" s="1"/>
  <c r="C92" i="39"/>
  <c r="I92" i="39" s="1"/>
  <c r="C93" i="39"/>
  <c r="I93" i="39" s="1"/>
  <c r="C94" i="39"/>
  <c r="I94" i="39" s="1"/>
  <c r="C96" i="39"/>
  <c r="I96" i="39" s="1"/>
  <c r="C98" i="39"/>
  <c r="I98" i="39" s="1"/>
  <c r="C99" i="39"/>
  <c r="I99" i="39" s="1"/>
  <c r="C100" i="39"/>
  <c r="I100" i="39" s="1"/>
  <c r="C101" i="39"/>
  <c r="I101" i="39" s="1"/>
  <c r="C103" i="39"/>
  <c r="I103" i="39" s="1"/>
  <c r="C104" i="39"/>
  <c r="I104" i="39" s="1"/>
  <c r="C105" i="39"/>
  <c r="I105" i="39" s="1"/>
  <c r="C106" i="39"/>
  <c r="I106" i="39" s="1"/>
  <c r="C107" i="39"/>
  <c r="I107" i="39" s="1"/>
  <c r="C108" i="39"/>
  <c r="I108" i="39" s="1"/>
  <c r="C112" i="39"/>
  <c r="I112" i="39" s="1"/>
  <c r="C114" i="39"/>
  <c r="I114" i="39" s="1"/>
  <c r="C115" i="39"/>
  <c r="I115" i="39" s="1"/>
  <c r="C116" i="39"/>
  <c r="I116" i="39" s="1"/>
  <c r="C117" i="39"/>
  <c r="I117" i="39" s="1"/>
  <c r="C118" i="39"/>
  <c r="I118" i="39" s="1"/>
  <c r="C119" i="39"/>
  <c r="I119" i="39" s="1"/>
  <c r="C120" i="39"/>
  <c r="I120" i="39" s="1"/>
  <c r="C122" i="39"/>
  <c r="I122" i="39" s="1"/>
  <c r="C126" i="39"/>
  <c r="I126" i="39" s="1"/>
  <c r="C128" i="39"/>
  <c r="I128" i="39" s="1"/>
  <c r="C129" i="39"/>
  <c r="I129" i="39" s="1"/>
  <c r="C131" i="39"/>
  <c r="I131" i="39" s="1"/>
  <c r="C133" i="39"/>
  <c r="I133" i="39" s="1"/>
  <c r="C134" i="39"/>
  <c r="I134" i="39" s="1"/>
  <c r="C135" i="39"/>
  <c r="I135" i="39" s="1"/>
  <c r="C140" i="39"/>
  <c r="I140" i="39" s="1"/>
  <c r="C141" i="39"/>
  <c r="I141" i="39" s="1"/>
  <c r="C142" i="39"/>
  <c r="I142" i="39" s="1"/>
  <c r="C143" i="39"/>
  <c r="I143" i="39" s="1"/>
  <c r="C145" i="39"/>
  <c r="I145" i="39" s="1"/>
  <c r="C146" i="39"/>
  <c r="I146" i="39" s="1"/>
  <c r="C147" i="39"/>
  <c r="I147" i="39" s="1"/>
  <c r="C149" i="39"/>
  <c r="I149" i="39" s="1"/>
  <c r="C150" i="39"/>
  <c r="I150" i="39" s="1"/>
  <c r="C151" i="39"/>
  <c r="I151" i="39" s="1"/>
  <c r="C152" i="39"/>
  <c r="I152" i="39" s="1"/>
  <c r="C153" i="39"/>
  <c r="I153" i="39" s="1"/>
  <c r="C154" i="39"/>
  <c r="I154" i="39" s="1"/>
  <c r="C155" i="39"/>
  <c r="I155" i="39" s="1"/>
  <c r="C156" i="39"/>
  <c r="I156" i="39" s="1"/>
  <c r="C157" i="39"/>
  <c r="I157" i="39" s="1"/>
  <c r="C158" i="39"/>
  <c r="I158" i="39" s="1"/>
  <c r="C159" i="39"/>
  <c r="I159" i="39" s="1"/>
  <c r="C160" i="39"/>
  <c r="I160" i="39" s="1"/>
  <c r="C161" i="39"/>
  <c r="I161" i="39" s="1"/>
  <c r="C162" i="39"/>
  <c r="I162" i="39" s="1"/>
  <c r="C163" i="39"/>
  <c r="I163" i="39" s="1"/>
  <c r="C164" i="39"/>
  <c r="I164" i="39" s="1"/>
  <c r="C165" i="39"/>
  <c r="I165" i="39" s="1"/>
  <c r="C167" i="39"/>
  <c r="I167" i="39" s="1"/>
  <c r="C168" i="39"/>
  <c r="I168" i="39" s="1"/>
  <c r="C169" i="39"/>
  <c r="I169" i="39" s="1"/>
  <c r="C170" i="39"/>
  <c r="I170" i="39" s="1"/>
  <c r="C172" i="39"/>
  <c r="I172" i="39" s="1"/>
  <c r="C173" i="39"/>
  <c r="I173" i="39" s="1"/>
  <c r="C174" i="39"/>
  <c r="I174" i="39" s="1"/>
  <c r="C175" i="39"/>
  <c r="I175" i="39" s="1"/>
  <c r="C179" i="39"/>
  <c r="I179" i="39" s="1"/>
  <c r="C180" i="39"/>
  <c r="I180" i="39" s="1"/>
  <c r="C181" i="39"/>
  <c r="I181" i="39" s="1"/>
  <c r="C182" i="39"/>
  <c r="I182" i="39" s="1"/>
  <c r="C183" i="39"/>
  <c r="I183" i="39" s="1"/>
  <c r="C184" i="39"/>
  <c r="I184" i="39" s="1"/>
  <c r="C188" i="39"/>
  <c r="I188" i="39" s="1"/>
  <c r="C189" i="39"/>
  <c r="I189" i="39" s="1"/>
  <c r="C193" i="39"/>
  <c r="I193" i="39" s="1"/>
  <c r="C194" i="39"/>
  <c r="I194" i="39" s="1"/>
  <c r="C195" i="39"/>
  <c r="I195" i="39" s="1"/>
  <c r="C196" i="39"/>
  <c r="I196" i="39" s="1"/>
  <c r="C197" i="39"/>
  <c r="I197" i="39" s="1"/>
  <c r="C198" i="39"/>
  <c r="I198" i="39" s="1"/>
  <c r="C199" i="39"/>
  <c r="I199" i="39" s="1"/>
  <c r="C200" i="39"/>
  <c r="I200" i="39" s="1"/>
  <c r="C201" i="39"/>
  <c r="I201" i="39" s="1"/>
  <c r="C202" i="39"/>
  <c r="I202" i="39" s="1"/>
  <c r="C203" i="39"/>
  <c r="I203" i="39" s="1"/>
  <c r="C204" i="39"/>
  <c r="I204" i="39" s="1"/>
  <c r="C206" i="39"/>
  <c r="I206" i="39" s="1"/>
  <c r="C207" i="39"/>
  <c r="I207" i="39" s="1"/>
  <c r="C211" i="39"/>
  <c r="I211" i="39" s="1"/>
  <c r="C212" i="39"/>
  <c r="I212" i="39" s="1"/>
  <c r="C213" i="39"/>
  <c r="I213" i="39" s="1"/>
  <c r="C214" i="39"/>
  <c r="I214" i="39" s="1"/>
  <c r="C215" i="39"/>
  <c r="I215" i="39" s="1"/>
  <c r="C216" i="39"/>
  <c r="I216" i="39" s="1"/>
  <c r="C218" i="39"/>
  <c r="I218" i="39" s="1"/>
  <c r="C219" i="39"/>
  <c r="I219" i="39" s="1"/>
  <c r="C220" i="39"/>
  <c r="I220" i="39" s="1"/>
  <c r="C221" i="39"/>
  <c r="I221" i="39" s="1"/>
  <c r="C223" i="39"/>
  <c r="I223" i="39" s="1"/>
  <c r="C224" i="39"/>
  <c r="I224" i="39" s="1"/>
  <c r="C226" i="39"/>
  <c r="I226" i="39" s="1"/>
  <c r="C227" i="39"/>
  <c r="I227" i="39" s="1"/>
  <c r="C228" i="39"/>
  <c r="I228" i="39" s="1"/>
  <c r="C229" i="39"/>
  <c r="I229" i="39" s="1"/>
  <c r="C230" i="39"/>
  <c r="I230" i="39" s="1"/>
  <c r="C231" i="39"/>
  <c r="I231" i="39" s="1"/>
  <c r="C232" i="39"/>
  <c r="I232" i="39" s="1"/>
  <c r="C236" i="39"/>
  <c r="I236" i="39" s="1"/>
  <c r="C237" i="39"/>
  <c r="I237" i="39" s="1"/>
  <c r="C238" i="39"/>
  <c r="I238" i="39" s="1"/>
  <c r="C239" i="39"/>
  <c r="I239" i="39" s="1"/>
  <c r="C240" i="39"/>
  <c r="I240" i="39" s="1"/>
  <c r="C241" i="39"/>
  <c r="I241" i="39" s="1"/>
  <c r="C242" i="39"/>
  <c r="I242" i="39" s="1"/>
  <c r="C243" i="39"/>
  <c r="I243" i="39" s="1"/>
  <c r="C244" i="39"/>
  <c r="I244" i="39" s="1"/>
  <c r="C246" i="39"/>
  <c r="I246" i="39" s="1"/>
  <c r="C247" i="39"/>
  <c r="I247" i="39" s="1"/>
  <c r="C251" i="39"/>
  <c r="I251" i="39" s="1"/>
  <c r="C252" i="39"/>
  <c r="I252" i="39" s="1"/>
  <c r="C253" i="39"/>
  <c r="I253" i="39" s="1"/>
  <c r="C254" i="39"/>
  <c r="I254" i="39" s="1"/>
  <c r="C255" i="39"/>
  <c r="I255" i="39" s="1"/>
  <c r="C256" i="39"/>
  <c r="I256" i="39" s="1"/>
  <c r="C257" i="39"/>
  <c r="I257" i="39" s="1"/>
  <c r="C258" i="39"/>
  <c r="I258" i="39" s="1"/>
  <c r="C259" i="39"/>
  <c r="I259" i="39" s="1"/>
  <c r="C260" i="39"/>
  <c r="I260" i="39" s="1"/>
  <c r="C261" i="39"/>
  <c r="I261" i="39" s="1"/>
  <c r="C262" i="39"/>
  <c r="I262" i="39" s="1"/>
  <c r="C263" i="39"/>
  <c r="I263" i="39" s="1"/>
  <c r="C264" i="39"/>
  <c r="I264" i="39" s="1"/>
  <c r="C265" i="39"/>
  <c r="I265" i="39" s="1"/>
  <c r="C266" i="39"/>
  <c r="I266" i="39" s="1"/>
  <c r="C267" i="39"/>
  <c r="I267" i="39" s="1"/>
  <c r="C268" i="39"/>
  <c r="I268" i="39" s="1"/>
  <c r="C269" i="39"/>
  <c r="I269" i="39" s="1"/>
  <c r="C270" i="39"/>
  <c r="I270" i="39" s="1"/>
  <c r="C271" i="39"/>
  <c r="I271" i="39" s="1"/>
  <c r="C274" i="39"/>
  <c r="I274" i="39" s="1"/>
  <c r="C276" i="39"/>
  <c r="I276" i="39" s="1"/>
  <c r="C277" i="39"/>
  <c r="I277" i="39" s="1"/>
  <c r="C279" i="39"/>
  <c r="I279" i="39" s="1"/>
  <c r="C280" i="39"/>
  <c r="I280" i="39" s="1"/>
  <c r="C281" i="39"/>
  <c r="I281" i="39" s="1"/>
  <c r="C282" i="39"/>
  <c r="I282" i="39" s="1"/>
  <c r="C283" i="39"/>
  <c r="I283" i="39" s="1"/>
  <c r="C284" i="39"/>
  <c r="I284" i="39" s="1"/>
  <c r="C285" i="39"/>
  <c r="I285" i="39" s="1"/>
  <c r="C286" i="39"/>
  <c r="I286" i="39" s="1"/>
  <c r="C287" i="39"/>
  <c r="I287" i="39" s="1"/>
  <c r="C288" i="39"/>
  <c r="I288" i="39" s="1"/>
  <c r="C289" i="39"/>
  <c r="I289" i="39" s="1"/>
  <c r="C290" i="39"/>
  <c r="I290" i="39" s="1"/>
  <c r="C291" i="39"/>
  <c r="I291" i="39" s="1"/>
  <c r="C292" i="39"/>
  <c r="I292" i="39" s="1"/>
  <c r="C293" i="39"/>
  <c r="I293" i="39" s="1"/>
  <c r="C294" i="39"/>
  <c r="I294" i="39" s="1"/>
  <c r="C295" i="39"/>
  <c r="I295" i="39" s="1"/>
  <c r="C296" i="39"/>
  <c r="I296" i="39" s="1"/>
  <c r="C297" i="39"/>
  <c r="I297" i="39" s="1"/>
  <c r="C298" i="39"/>
  <c r="I298" i="39" s="1"/>
  <c r="C299" i="39"/>
  <c r="I299" i="39" s="1"/>
  <c r="C300" i="39"/>
  <c r="I300" i="39" s="1"/>
  <c r="C301" i="39"/>
  <c r="I301" i="39" s="1"/>
  <c r="C302" i="39"/>
  <c r="I302" i="39" s="1"/>
  <c r="C303" i="39"/>
  <c r="I303" i="39" s="1"/>
  <c r="C304" i="39"/>
  <c r="I304" i="39" s="1"/>
  <c r="C305" i="39"/>
  <c r="I305" i="39" s="1"/>
  <c r="C306" i="39"/>
  <c r="I306" i="39" s="1"/>
  <c r="C307" i="39"/>
  <c r="I307" i="39" s="1"/>
  <c r="C308" i="39"/>
  <c r="I308" i="39" s="1"/>
  <c r="C309" i="39"/>
  <c r="I309" i="39" s="1"/>
  <c r="C310" i="39"/>
  <c r="I310" i="39" s="1"/>
  <c r="C312" i="39"/>
  <c r="I312" i="39" s="1"/>
  <c r="C313" i="39"/>
  <c r="I313" i="39" s="1"/>
  <c r="C314" i="39"/>
  <c r="I314" i="39" s="1"/>
  <c r="C315" i="39"/>
  <c r="I315" i="39" s="1"/>
  <c r="C316" i="39"/>
  <c r="I316" i="39" s="1"/>
  <c r="C317" i="39"/>
  <c r="I317" i="39" s="1"/>
  <c r="C318" i="39"/>
  <c r="I318" i="39" s="1"/>
  <c r="C319" i="39"/>
  <c r="I319" i="39" s="1"/>
  <c r="C323" i="39"/>
  <c r="I323" i="39" s="1"/>
  <c r="C324" i="39"/>
  <c r="I324" i="39" s="1"/>
  <c r="C325" i="39"/>
  <c r="I325" i="39" s="1"/>
  <c r="C326" i="39"/>
  <c r="I326" i="39" s="1"/>
  <c r="C327" i="39"/>
  <c r="I327" i="39" s="1"/>
  <c r="C330" i="39"/>
  <c r="I330" i="39" s="1"/>
  <c r="C333" i="39"/>
  <c r="I333" i="39" s="1"/>
  <c r="C334" i="39"/>
  <c r="I334" i="39" s="1"/>
  <c r="C335" i="39"/>
  <c r="I335" i="39" s="1"/>
  <c r="C336" i="39"/>
  <c r="I336" i="39" s="1"/>
  <c r="C337" i="39"/>
  <c r="I337" i="39" s="1"/>
  <c r="C338" i="39"/>
  <c r="I338" i="39" s="1"/>
  <c r="C339" i="39"/>
  <c r="I339" i="39" s="1"/>
  <c r="C340" i="39"/>
  <c r="I340" i="39" s="1"/>
  <c r="C341" i="39"/>
  <c r="I341" i="39" s="1"/>
  <c r="C342" i="39"/>
  <c r="I342" i="39" s="1"/>
  <c r="C343" i="39"/>
  <c r="I343" i="39" s="1"/>
  <c r="C344" i="39"/>
  <c r="I344" i="39" s="1"/>
  <c r="C345" i="39"/>
  <c r="I345" i="39" s="1"/>
  <c r="C346" i="39"/>
  <c r="I346" i="39" s="1"/>
  <c r="C347" i="39"/>
  <c r="I347" i="39" s="1"/>
  <c r="C348" i="39"/>
  <c r="I348" i="39" s="1"/>
  <c r="C349" i="39"/>
  <c r="I349" i="39" s="1"/>
  <c r="C350" i="39"/>
  <c r="I350" i="39" s="1"/>
  <c r="C351" i="39"/>
  <c r="I351" i="39" s="1"/>
  <c r="C352" i="39"/>
  <c r="I352" i="39" s="1"/>
  <c r="C353" i="39"/>
  <c r="I353" i="39" s="1"/>
  <c r="C354" i="39"/>
  <c r="I354" i="39" s="1"/>
  <c r="C355" i="39"/>
  <c r="I355" i="39" s="1"/>
  <c r="C356" i="39"/>
  <c r="I356" i="39" s="1"/>
  <c r="C357" i="39"/>
  <c r="I357" i="39" s="1"/>
  <c r="C358" i="39"/>
  <c r="I358" i="39" s="1"/>
  <c r="C359" i="39"/>
  <c r="I359" i="39" s="1"/>
  <c r="C360" i="39"/>
  <c r="I360" i="39" s="1"/>
  <c r="C361" i="39"/>
  <c r="I361" i="39" s="1"/>
  <c r="C362" i="39"/>
  <c r="I362" i="39" s="1"/>
  <c r="C363" i="39"/>
  <c r="I363" i="39" s="1"/>
  <c r="C364" i="39"/>
  <c r="I364" i="39" s="1"/>
  <c r="C365" i="39"/>
  <c r="I365" i="39" s="1"/>
  <c r="C367" i="39"/>
  <c r="I367" i="39" s="1"/>
  <c r="C368" i="39"/>
  <c r="I368" i="39" s="1"/>
  <c r="C369" i="39"/>
  <c r="I369" i="39" s="1"/>
  <c r="C372" i="39"/>
  <c r="I372" i="39" s="1"/>
  <c r="C373" i="39"/>
  <c r="I373" i="39" s="1"/>
  <c r="C376" i="39"/>
  <c r="I376" i="39" s="1"/>
  <c r="C377" i="39"/>
  <c r="I377" i="39" s="1"/>
  <c r="C378" i="39"/>
  <c r="I378" i="39" s="1"/>
  <c r="C379" i="39"/>
  <c r="I379" i="39" s="1"/>
  <c r="C380" i="39"/>
  <c r="I380" i="39" s="1"/>
  <c r="C382" i="39"/>
  <c r="I382" i="39" s="1"/>
  <c r="C384" i="39"/>
  <c r="I384" i="39" s="1"/>
  <c r="C385" i="39"/>
  <c r="I385" i="39" s="1"/>
  <c r="C386" i="39"/>
  <c r="I386" i="39" s="1"/>
  <c r="C387" i="39"/>
  <c r="I387" i="39" s="1"/>
  <c r="C388" i="39"/>
  <c r="I388" i="39" s="1"/>
  <c r="C389" i="39"/>
  <c r="I389" i="39" s="1"/>
  <c r="C390" i="39"/>
  <c r="I390" i="39" s="1"/>
  <c r="C391" i="39"/>
  <c r="I391" i="39" s="1"/>
  <c r="C394" i="39"/>
  <c r="I394" i="39" s="1"/>
  <c r="C395" i="39"/>
  <c r="I395" i="39" s="1"/>
  <c r="C396" i="39"/>
  <c r="I396" i="39" s="1"/>
  <c r="C397" i="39"/>
  <c r="I397" i="39" s="1"/>
  <c r="C398" i="39"/>
  <c r="I398" i="39" s="1"/>
  <c r="C401" i="39"/>
  <c r="I401" i="39" s="1"/>
  <c r="C402" i="39"/>
  <c r="I402" i="39" s="1"/>
  <c r="C403" i="39"/>
  <c r="I403" i="39" s="1"/>
  <c r="C404" i="39"/>
  <c r="I404" i="39" s="1"/>
  <c r="C407" i="39"/>
  <c r="I407" i="39" s="1"/>
  <c r="C408" i="39"/>
  <c r="I408" i="39" s="1"/>
  <c r="C409" i="39"/>
  <c r="I409" i="39" s="1"/>
  <c r="C411" i="39"/>
  <c r="I411" i="39" s="1"/>
  <c r="C412" i="39"/>
  <c r="I412" i="39" s="1"/>
  <c r="C413" i="39"/>
  <c r="I413" i="39" s="1"/>
  <c r="C414" i="39"/>
  <c r="I414" i="39" s="1"/>
  <c r="C415" i="39"/>
  <c r="I415" i="39" s="1"/>
  <c r="C416" i="39"/>
  <c r="I416" i="39" s="1"/>
  <c r="C419" i="39"/>
  <c r="I419" i="39" s="1"/>
  <c r="C420" i="39"/>
  <c r="I420" i="39" s="1"/>
  <c r="C421" i="39"/>
  <c r="I421" i="39" s="1"/>
  <c r="C422" i="39"/>
  <c r="I422" i="39" s="1"/>
  <c r="C423" i="39"/>
  <c r="I423" i="39" s="1"/>
  <c r="C424" i="39"/>
  <c r="I424" i="39" s="1"/>
  <c r="C425" i="39"/>
  <c r="I425" i="39" s="1"/>
  <c r="C426" i="39"/>
  <c r="I426" i="39" s="1"/>
  <c r="C427" i="39"/>
  <c r="I427" i="39" s="1"/>
  <c r="C428" i="39"/>
  <c r="I428" i="39" s="1"/>
  <c r="C429" i="39"/>
  <c r="I429" i="39" s="1"/>
  <c r="C430" i="39"/>
  <c r="I430" i="39" s="1"/>
  <c r="C433" i="39"/>
  <c r="I433" i="39" s="1"/>
  <c r="C434" i="39"/>
  <c r="I434" i="39" s="1"/>
  <c r="C439" i="39"/>
  <c r="I439" i="39" s="1"/>
  <c r="C440" i="39"/>
  <c r="I440" i="39" s="1"/>
  <c r="C441" i="39"/>
  <c r="I441" i="39" s="1"/>
  <c r="C442" i="39"/>
  <c r="I442" i="39" s="1"/>
  <c r="C444" i="39"/>
  <c r="I444" i="39" s="1"/>
  <c r="C445" i="39"/>
  <c r="I445" i="39" s="1"/>
  <c r="C446" i="39"/>
  <c r="I446" i="39" s="1"/>
  <c r="C447" i="39"/>
  <c r="I447" i="39" s="1"/>
  <c r="C448" i="39"/>
  <c r="I448" i="39" s="1"/>
  <c r="C449" i="39"/>
  <c r="I449" i="39" s="1"/>
  <c r="C450" i="39"/>
  <c r="I450" i="39" s="1"/>
  <c r="C451" i="39"/>
  <c r="I451" i="39" s="1"/>
  <c r="C452" i="39"/>
  <c r="I452" i="39" s="1"/>
  <c r="C453" i="39"/>
  <c r="I453" i="39" s="1"/>
  <c r="C454" i="39"/>
  <c r="I454" i="39" s="1"/>
  <c r="C455" i="39"/>
  <c r="I455" i="39" s="1"/>
  <c r="C456" i="39"/>
  <c r="I456" i="39" s="1"/>
  <c r="C457" i="39"/>
  <c r="I457" i="39" s="1"/>
  <c r="C458" i="39"/>
  <c r="I458" i="39" s="1"/>
  <c r="C459" i="39"/>
  <c r="I459" i="39" s="1"/>
  <c r="C460" i="39"/>
  <c r="I460" i="39" s="1"/>
  <c r="C462" i="39"/>
  <c r="I462" i="39" s="1"/>
  <c r="C463" i="39"/>
  <c r="I463" i="39" s="1"/>
  <c r="C464" i="39"/>
  <c r="I464" i="39" s="1"/>
  <c r="C465" i="39"/>
  <c r="I465" i="39" s="1"/>
  <c r="C466" i="39"/>
  <c r="I466" i="39" s="1"/>
  <c r="C467" i="39"/>
  <c r="I467" i="39" s="1"/>
  <c r="C468" i="39"/>
  <c r="I468" i="39" s="1"/>
  <c r="C469" i="39"/>
  <c r="I469" i="39" s="1"/>
  <c r="C470" i="39"/>
  <c r="I470" i="39" s="1"/>
  <c r="C471" i="39"/>
  <c r="I471" i="39" s="1"/>
  <c r="C473" i="39"/>
  <c r="I473" i="39" s="1"/>
  <c r="C474" i="39"/>
  <c r="I474" i="39" s="1"/>
  <c r="C475" i="39"/>
  <c r="I475" i="39" s="1"/>
  <c r="C476" i="39"/>
  <c r="I476" i="39" s="1"/>
  <c r="C477" i="39"/>
  <c r="I477" i="39" s="1"/>
  <c r="C478" i="39"/>
  <c r="I478" i="39" s="1"/>
  <c r="C479" i="39"/>
  <c r="I479" i="39" s="1"/>
  <c r="C480" i="39"/>
  <c r="I480" i="39" s="1"/>
  <c r="C481" i="39"/>
  <c r="I481" i="39" s="1"/>
  <c r="C483" i="39"/>
  <c r="I483" i="39" s="1"/>
  <c r="C485" i="39"/>
  <c r="I485" i="39" s="1"/>
  <c r="C486" i="39"/>
  <c r="I486" i="39" s="1"/>
  <c r="C487" i="39"/>
  <c r="I487" i="39" s="1"/>
  <c r="C488" i="39"/>
  <c r="I488" i="39" s="1"/>
  <c r="C489" i="39"/>
  <c r="I489" i="39" s="1"/>
  <c r="C490" i="39"/>
  <c r="I490" i="39" s="1"/>
  <c r="C491" i="39"/>
  <c r="I491" i="39" s="1"/>
  <c r="C492" i="39"/>
  <c r="I492" i="39" s="1"/>
  <c r="C493" i="39"/>
  <c r="I493" i="39" s="1"/>
  <c r="C494" i="39"/>
  <c r="I494" i="39" s="1"/>
  <c r="C495" i="39"/>
  <c r="I495" i="39" s="1"/>
  <c r="C496" i="39"/>
  <c r="I496" i="39" s="1"/>
  <c r="C497" i="39"/>
  <c r="I497" i="39" s="1"/>
  <c r="C498" i="39"/>
  <c r="I498" i="39" s="1"/>
  <c r="C499" i="39"/>
  <c r="I499" i="39" s="1"/>
  <c r="C500" i="39"/>
  <c r="I500" i="39" s="1"/>
  <c r="C501" i="39"/>
  <c r="I501" i="39" s="1"/>
  <c r="C505" i="39"/>
  <c r="I505" i="39" s="1"/>
  <c r="C506" i="39"/>
  <c r="I506" i="39" s="1"/>
  <c r="C507" i="39"/>
  <c r="I507" i="39" s="1"/>
  <c r="C508" i="39"/>
  <c r="I508" i="39" s="1"/>
  <c r="C512" i="39"/>
  <c r="I512" i="39" s="1"/>
  <c r="C513" i="39"/>
  <c r="I513" i="39" s="1"/>
  <c r="C514" i="39"/>
  <c r="I514" i="39" s="1"/>
  <c r="C515" i="39"/>
  <c r="I515" i="39" s="1"/>
  <c r="C516" i="39"/>
  <c r="I516" i="39" s="1"/>
  <c r="C517" i="39"/>
  <c r="I517" i="39" s="1"/>
  <c r="C518" i="39"/>
  <c r="I518" i="39" s="1"/>
  <c r="C519" i="39"/>
  <c r="I519" i="39" s="1"/>
  <c r="C521" i="39"/>
  <c r="I521" i="39" s="1"/>
  <c r="C523" i="39"/>
  <c r="I523" i="39" s="1"/>
  <c r="C525" i="39"/>
  <c r="I525" i="39" s="1"/>
  <c r="C529" i="39"/>
  <c r="I529" i="39" s="1"/>
  <c r="C530" i="39"/>
  <c r="I530" i="39" s="1"/>
  <c r="C531" i="39"/>
  <c r="I531" i="39" s="1"/>
  <c r="C533" i="39"/>
  <c r="I533" i="39" s="1"/>
  <c r="C534" i="39"/>
  <c r="I534" i="39" s="1"/>
  <c r="C535" i="39"/>
  <c r="I535" i="39" s="1"/>
  <c r="C536" i="39"/>
  <c r="I536" i="39" s="1"/>
  <c r="C537" i="39"/>
  <c r="I537" i="39" s="1"/>
  <c r="C538" i="39"/>
  <c r="I538" i="39" s="1"/>
  <c r="C539" i="39"/>
  <c r="I539" i="39" s="1"/>
  <c r="C542" i="39"/>
  <c r="C543" i="39"/>
  <c r="C544" i="39"/>
  <c r="C547" i="39"/>
  <c r="I547" i="39" s="1"/>
  <c r="C548" i="39"/>
  <c r="I548" i="39" s="1"/>
  <c r="C549" i="39"/>
  <c r="I549" i="39" s="1"/>
  <c r="C551" i="39"/>
  <c r="I551" i="39" s="1"/>
  <c r="C552" i="39"/>
  <c r="I552" i="39" s="1"/>
  <c r="C553" i="39"/>
  <c r="I553" i="39" s="1"/>
  <c r="C554" i="39"/>
  <c r="I554" i="39" s="1"/>
  <c r="C555" i="39"/>
  <c r="I555" i="39" s="1"/>
  <c r="C557" i="39"/>
  <c r="I557" i="39" s="1"/>
  <c r="C558" i="39"/>
  <c r="I558" i="39" s="1"/>
  <c r="C559" i="39"/>
  <c r="I559" i="39" s="1"/>
  <c r="C560" i="39"/>
  <c r="I560" i="39" s="1"/>
  <c r="C561" i="39"/>
  <c r="I561" i="39" s="1"/>
  <c r="C565" i="39"/>
  <c r="I565" i="39" s="1"/>
  <c r="C566" i="39"/>
  <c r="I566" i="39" s="1"/>
  <c r="C567" i="39"/>
  <c r="I567" i="39" s="1"/>
  <c r="C568" i="39"/>
  <c r="I568" i="39" s="1"/>
  <c r="C569" i="39"/>
  <c r="I569" i="39" s="1"/>
  <c r="C570" i="39"/>
  <c r="I570" i="39" s="1"/>
  <c r="C571" i="39"/>
  <c r="I571" i="39" s="1"/>
  <c r="C572" i="39"/>
  <c r="I572" i="39" s="1"/>
  <c r="C573" i="39"/>
  <c r="I573" i="39" s="1"/>
  <c r="C575" i="39"/>
  <c r="I575" i="39" s="1"/>
  <c r="C576" i="39"/>
  <c r="I576" i="39" s="1"/>
  <c r="C579" i="39"/>
  <c r="I579" i="39" s="1"/>
  <c r="C580" i="39"/>
  <c r="I580" i="39" s="1"/>
  <c r="C581" i="39"/>
  <c r="I581" i="39" s="1"/>
  <c r="C584" i="39"/>
  <c r="I584" i="39" s="1"/>
  <c r="C585" i="39"/>
  <c r="I585" i="39" s="1"/>
  <c r="C12" i="39"/>
  <c r="B13" i="39"/>
  <c r="H13" i="39" s="1"/>
  <c r="B14" i="39"/>
  <c r="H14" i="39" s="1"/>
  <c r="B15" i="39"/>
  <c r="H15" i="39" s="1"/>
  <c r="B16" i="39"/>
  <c r="H16" i="39" s="1"/>
  <c r="B17" i="39"/>
  <c r="H17" i="39" s="1"/>
  <c r="B18" i="39"/>
  <c r="H18" i="39" s="1"/>
  <c r="B19" i="39"/>
  <c r="H19" i="39" s="1"/>
  <c r="B20" i="39"/>
  <c r="H20" i="39" s="1"/>
  <c r="B24" i="39"/>
  <c r="H24" i="39" s="1"/>
  <c r="B25" i="39"/>
  <c r="H25" i="39" s="1"/>
  <c r="B26" i="39"/>
  <c r="H26" i="39" s="1"/>
  <c r="B27" i="39"/>
  <c r="H27" i="39" s="1"/>
  <c r="B29" i="39"/>
  <c r="H29" i="39" s="1"/>
  <c r="B30" i="39"/>
  <c r="H30" i="39" s="1"/>
  <c r="B31" i="39"/>
  <c r="H31" i="39" s="1"/>
  <c r="B33" i="39"/>
  <c r="H33" i="39" s="1"/>
  <c r="B35" i="39"/>
  <c r="H35" i="39" s="1"/>
  <c r="B39" i="39"/>
  <c r="H39" i="39" s="1"/>
  <c r="B40" i="39"/>
  <c r="H40" i="39" s="1"/>
  <c r="B41" i="39"/>
  <c r="H41" i="39" s="1"/>
  <c r="B42" i="39"/>
  <c r="H42" i="39" s="1"/>
  <c r="B43" i="39"/>
  <c r="H43" i="39" s="1"/>
  <c r="B44" i="39"/>
  <c r="H44" i="39" s="1"/>
  <c r="B45" i="39"/>
  <c r="H45" i="39" s="1"/>
  <c r="B46" i="39"/>
  <c r="H46" i="39" s="1"/>
  <c r="B48" i="39"/>
  <c r="H48" i="39" s="1"/>
  <c r="B49" i="39"/>
  <c r="H49" i="39" s="1"/>
  <c r="B50" i="39"/>
  <c r="H50" i="39" s="1"/>
  <c r="B51" i="39"/>
  <c r="H51" i="39" s="1"/>
  <c r="B52" i="39"/>
  <c r="H52" i="39" s="1"/>
  <c r="B53" i="39"/>
  <c r="H53" i="39" s="1"/>
  <c r="B54" i="39"/>
  <c r="H54" i="39" s="1"/>
  <c r="B55" i="39"/>
  <c r="H55" i="39" s="1"/>
  <c r="B56" i="39"/>
  <c r="H56" i="39" s="1"/>
  <c r="B59" i="39"/>
  <c r="H59" i="39" s="1"/>
  <c r="B60" i="39"/>
  <c r="H60" i="39" s="1"/>
  <c r="B61" i="39"/>
  <c r="H61" i="39" s="1"/>
  <c r="B62" i="39"/>
  <c r="H62" i="39" s="1"/>
  <c r="B63" i="39"/>
  <c r="H63" i="39" s="1"/>
  <c r="B64" i="39"/>
  <c r="H64" i="39" s="1"/>
  <c r="B65" i="39"/>
  <c r="H65" i="39" s="1"/>
  <c r="B66" i="39"/>
  <c r="H66" i="39" s="1"/>
  <c r="B68" i="39"/>
  <c r="H68" i="39" s="1"/>
  <c r="B69" i="39"/>
  <c r="H69" i="39" s="1"/>
  <c r="B70" i="39"/>
  <c r="H70" i="39" s="1"/>
  <c r="B71" i="39"/>
  <c r="H71" i="39" s="1"/>
  <c r="B72" i="39"/>
  <c r="H72" i="39" s="1"/>
  <c r="B74" i="39"/>
  <c r="H74" i="39" s="1"/>
  <c r="B76" i="39"/>
  <c r="H76" i="39" s="1"/>
  <c r="B77" i="39"/>
  <c r="H77" i="39" s="1"/>
  <c r="B78" i="39"/>
  <c r="H78" i="39" s="1"/>
  <c r="B79" i="39"/>
  <c r="H79" i="39" s="1"/>
  <c r="B83" i="39"/>
  <c r="H83" i="39" s="1"/>
  <c r="B84" i="39"/>
  <c r="H84" i="39" s="1"/>
  <c r="B85" i="39"/>
  <c r="H85" i="39" s="1"/>
  <c r="B86" i="39"/>
  <c r="H86" i="39" s="1"/>
  <c r="B87" i="39"/>
  <c r="H87" i="39" s="1"/>
  <c r="B89" i="39"/>
  <c r="H89" i="39" s="1"/>
  <c r="B90" i="39"/>
  <c r="H90" i="39" s="1"/>
  <c r="B91" i="39"/>
  <c r="H91" i="39" s="1"/>
  <c r="B92" i="39"/>
  <c r="H92" i="39" s="1"/>
  <c r="B93" i="39"/>
  <c r="H93" i="39" s="1"/>
  <c r="B94" i="39"/>
  <c r="H94" i="39" s="1"/>
  <c r="B96" i="39"/>
  <c r="H96" i="39" s="1"/>
  <c r="B115" i="39"/>
  <c r="H115" i="39" s="1"/>
  <c r="B116" i="39"/>
  <c r="H116" i="39" s="1"/>
  <c r="B117" i="39"/>
  <c r="H117" i="39" s="1"/>
  <c r="B118" i="39"/>
  <c r="H118" i="39" s="1"/>
  <c r="B120" i="39"/>
  <c r="H120" i="39" s="1"/>
  <c r="B126" i="39"/>
  <c r="H126" i="39" s="1"/>
  <c r="B128" i="39"/>
  <c r="H128" i="39" s="1"/>
  <c r="B129" i="39"/>
  <c r="H129" i="39" s="1"/>
  <c r="B134" i="39"/>
  <c r="H134" i="39" s="1"/>
  <c r="B140" i="39"/>
  <c r="H140" i="39" s="1"/>
  <c r="B141" i="39"/>
  <c r="H141" i="39" s="1"/>
  <c r="B142" i="39"/>
  <c r="H142" i="39" s="1"/>
  <c r="B143" i="39"/>
  <c r="H143" i="39" s="1"/>
  <c r="B145" i="39"/>
  <c r="H145" i="39" s="1"/>
  <c r="B146" i="39"/>
  <c r="H146" i="39" s="1"/>
  <c r="B147" i="39"/>
  <c r="H147" i="39" s="1"/>
  <c r="B149" i="39"/>
  <c r="H149" i="39" s="1"/>
  <c r="B150" i="39"/>
  <c r="H150" i="39" s="1"/>
  <c r="B151" i="39"/>
  <c r="H151" i="39" s="1"/>
  <c r="B152" i="39"/>
  <c r="H152" i="39" s="1"/>
  <c r="B153" i="39"/>
  <c r="H153" i="39" s="1"/>
  <c r="B154" i="39"/>
  <c r="H154" i="39" s="1"/>
  <c r="B155" i="39"/>
  <c r="H155" i="39" s="1"/>
  <c r="B156" i="39"/>
  <c r="H156" i="39" s="1"/>
  <c r="B157" i="39"/>
  <c r="H157" i="39" s="1"/>
  <c r="B158" i="39"/>
  <c r="H158" i="39" s="1"/>
  <c r="B159" i="39"/>
  <c r="H159" i="39" s="1"/>
  <c r="B160" i="39"/>
  <c r="H160" i="39" s="1"/>
  <c r="B161" i="39"/>
  <c r="H161" i="39" s="1"/>
  <c r="B162" i="39"/>
  <c r="H162" i="39" s="1"/>
  <c r="B163" i="39"/>
  <c r="H163" i="39" s="1"/>
  <c r="B164" i="39"/>
  <c r="H164" i="39" s="1"/>
  <c r="B181" i="39"/>
  <c r="H181" i="39" s="1"/>
  <c r="B182" i="39"/>
  <c r="H182" i="39" s="1"/>
  <c r="B183" i="39"/>
  <c r="H183" i="39" s="1"/>
  <c r="B184" i="39"/>
  <c r="H184" i="39" s="1"/>
  <c r="B193" i="39"/>
  <c r="H193" i="39" s="1"/>
  <c r="B194" i="39"/>
  <c r="H194" i="39" s="1"/>
  <c r="B195" i="39"/>
  <c r="H195" i="39" s="1"/>
  <c r="B196" i="39"/>
  <c r="H196" i="39" s="1"/>
  <c r="B197" i="39"/>
  <c r="H197" i="39" s="1"/>
  <c r="B198" i="39"/>
  <c r="H198" i="39" s="1"/>
  <c r="B199" i="39"/>
  <c r="H199" i="39" s="1"/>
  <c r="B200" i="39"/>
  <c r="H200" i="39" s="1"/>
  <c r="B201" i="39"/>
  <c r="H201" i="39" s="1"/>
  <c r="B203" i="39"/>
  <c r="H203" i="39" s="1"/>
  <c r="B204" i="39"/>
  <c r="H204" i="39" s="1"/>
  <c r="B206" i="39"/>
  <c r="H206" i="39" s="1"/>
  <c r="B207" i="39"/>
  <c r="H207" i="39" s="1"/>
  <c r="B211" i="39"/>
  <c r="H211" i="39" s="1"/>
  <c r="B212" i="39"/>
  <c r="H212" i="39" s="1"/>
  <c r="B213" i="39"/>
  <c r="H213" i="39" s="1"/>
  <c r="B215" i="39"/>
  <c r="H215" i="39" s="1"/>
  <c r="B216" i="39"/>
  <c r="H216" i="39" s="1"/>
  <c r="B221" i="39"/>
  <c r="H221" i="39" s="1"/>
  <c r="B228" i="39"/>
  <c r="H228" i="39" s="1"/>
  <c r="B232" i="39"/>
  <c r="H232" i="39" s="1"/>
  <c r="B236" i="39"/>
  <c r="H236" i="39" s="1"/>
  <c r="B237" i="39"/>
  <c r="H237" i="39" s="1"/>
  <c r="B242" i="39"/>
  <c r="H242" i="39" s="1"/>
  <c r="B244" i="39"/>
  <c r="H244" i="39" s="1"/>
  <c r="B246" i="39"/>
  <c r="H246" i="39" s="1"/>
  <c r="B247" i="39"/>
  <c r="H247" i="39" s="1"/>
  <c r="B251" i="39"/>
  <c r="H251" i="39" s="1"/>
  <c r="B252" i="39"/>
  <c r="H252" i="39" s="1"/>
  <c r="B253" i="39"/>
  <c r="H253" i="39" s="1"/>
  <c r="B254" i="39"/>
  <c r="H254" i="39" s="1"/>
  <c r="B255" i="39"/>
  <c r="H255" i="39" s="1"/>
  <c r="B256" i="39"/>
  <c r="H256" i="39" s="1"/>
  <c r="B257" i="39"/>
  <c r="H257" i="39" s="1"/>
  <c r="B258" i="39"/>
  <c r="H258" i="39" s="1"/>
  <c r="B259" i="39"/>
  <c r="H259" i="39" s="1"/>
  <c r="B260" i="39"/>
  <c r="H260" i="39" s="1"/>
  <c r="B262" i="39"/>
  <c r="H262" i="39" s="1"/>
  <c r="B263" i="39"/>
  <c r="H263" i="39" s="1"/>
  <c r="B264" i="39"/>
  <c r="H264" i="39" s="1"/>
  <c r="B265" i="39"/>
  <c r="H265" i="39" s="1"/>
  <c r="B266" i="39"/>
  <c r="H266" i="39" s="1"/>
  <c r="B267" i="39"/>
  <c r="H267" i="39" s="1"/>
  <c r="B268" i="39"/>
  <c r="H268" i="39" s="1"/>
  <c r="B269" i="39"/>
  <c r="H269" i="39" s="1"/>
  <c r="B270" i="39"/>
  <c r="H270" i="39" s="1"/>
  <c r="B271" i="39"/>
  <c r="H271" i="39" s="1"/>
  <c r="B274" i="39"/>
  <c r="H274" i="39" s="1"/>
  <c r="B276" i="39"/>
  <c r="H276" i="39" s="1"/>
  <c r="B279" i="39"/>
  <c r="H279" i="39" s="1"/>
  <c r="B280" i="39"/>
  <c r="H280" i="39" s="1"/>
  <c r="B281" i="39"/>
  <c r="H281" i="39" s="1"/>
  <c r="B282" i="39"/>
  <c r="H282" i="39" s="1"/>
  <c r="B283" i="39"/>
  <c r="H283" i="39" s="1"/>
  <c r="B284" i="39"/>
  <c r="H284" i="39" s="1"/>
  <c r="B285" i="39"/>
  <c r="H285" i="39" s="1"/>
  <c r="B286" i="39"/>
  <c r="H286" i="39" s="1"/>
  <c r="B287" i="39"/>
  <c r="H287" i="39" s="1"/>
  <c r="B288" i="39"/>
  <c r="H288" i="39" s="1"/>
  <c r="B289" i="39"/>
  <c r="H289" i="39" s="1"/>
  <c r="B290" i="39"/>
  <c r="H290" i="39" s="1"/>
  <c r="B291" i="39"/>
  <c r="H291" i="39" s="1"/>
  <c r="B292" i="39"/>
  <c r="H292" i="39" s="1"/>
  <c r="B293" i="39"/>
  <c r="H293" i="39" s="1"/>
  <c r="B294" i="39"/>
  <c r="H294" i="39" s="1"/>
  <c r="B295" i="39"/>
  <c r="H295" i="39" s="1"/>
  <c r="B296" i="39"/>
  <c r="H296" i="39" s="1"/>
  <c r="B297" i="39"/>
  <c r="H297" i="39" s="1"/>
  <c r="B298" i="39"/>
  <c r="H298" i="39" s="1"/>
  <c r="B299" i="39"/>
  <c r="H299" i="39" s="1"/>
  <c r="B300" i="39"/>
  <c r="H300" i="39" s="1"/>
  <c r="B301" i="39"/>
  <c r="H301" i="39" s="1"/>
  <c r="B302" i="39"/>
  <c r="H302" i="39" s="1"/>
  <c r="B303" i="39"/>
  <c r="H303" i="39" s="1"/>
  <c r="B304" i="39"/>
  <c r="H304" i="39" s="1"/>
  <c r="B305" i="39"/>
  <c r="H305" i="39" s="1"/>
  <c r="B306" i="39"/>
  <c r="H306" i="39" s="1"/>
  <c r="B307" i="39"/>
  <c r="H307" i="39" s="1"/>
  <c r="B308" i="39"/>
  <c r="H308" i="39" s="1"/>
  <c r="B309" i="39"/>
  <c r="H309" i="39" s="1"/>
  <c r="B310" i="39"/>
  <c r="H310" i="39" s="1"/>
  <c r="B312" i="39"/>
  <c r="H312" i="39" s="1"/>
  <c r="B313" i="39"/>
  <c r="H313" i="39" s="1"/>
  <c r="B314" i="39"/>
  <c r="H314" i="39" s="1"/>
  <c r="B315" i="39"/>
  <c r="H315" i="39" s="1"/>
  <c r="B316" i="39"/>
  <c r="H316" i="39" s="1"/>
  <c r="B317" i="39"/>
  <c r="H317" i="39" s="1"/>
  <c r="B318" i="39"/>
  <c r="H318" i="39" s="1"/>
  <c r="B319" i="39"/>
  <c r="H319" i="39" s="1"/>
  <c r="B323" i="39"/>
  <c r="H323" i="39" s="1"/>
  <c r="B324" i="39"/>
  <c r="H324" i="39" s="1"/>
  <c r="B325" i="39"/>
  <c r="H325" i="39" s="1"/>
  <c r="B326" i="39"/>
  <c r="H326" i="39" s="1"/>
  <c r="B327" i="39"/>
  <c r="H327" i="39" s="1"/>
  <c r="B333" i="39"/>
  <c r="H333" i="39" s="1"/>
  <c r="B334" i="39"/>
  <c r="H334" i="39" s="1"/>
  <c r="B335" i="39"/>
  <c r="H335" i="39" s="1"/>
  <c r="B336" i="39"/>
  <c r="H336" i="39" s="1"/>
  <c r="B337" i="39"/>
  <c r="H337" i="39" s="1"/>
  <c r="B339" i="39"/>
  <c r="H339" i="39" s="1"/>
  <c r="B340" i="39"/>
  <c r="H340" i="39" s="1"/>
  <c r="B341" i="39"/>
  <c r="H341" i="39" s="1"/>
  <c r="B342" i="39"/>
  <c r="H342" i="39" s="1"/>
  <c r="B343" i="39"/>
  <c r="H343" i="39" s="1"/>
  <c r="B344" i="39"/>
  <c r="H344" i="39" s="1"/>
  <c r="B345" i="39"/>
  <c r="H345" i="39" s="1"/>
  <c r="B346" i="39"/>
  <c r="H346" i="39" s="1"/>
  <c r="B347" i="39"/>
  <c r="H347" i="39" s="1"/>
  <c r="B348" i="39"/>
  <c r="H348" i="39" s="1"/>
  <c r="B349" i="39"/>
  <c r="H349" i="39" s="1"/>
  <c r="B350" i="39"/>
  <c r="H350" i="39" s="1"/>
  <c r="B351" i="39"/>
  <c r="H351" i="39" s="1"/>
  <c r="B352" i="39"/>
  <c r="H352" i="39" s="1"/>
  <c r="B353" i="39"/>
  <c r="H353" i="39" s="1"/>
  <c r="B354" i="39"/>
  <c r="H354" i="39" s="1"/>
  <c r="B355" i="39"/>
  <c r="H355" i="39" s="1"/>
  <c r="B356" i="39"/>
  <c r="H356" i="39" s="1"/>
  <c r="B357" i="39"/>
  <c r="H357" i="39" s="1"/>
  <c r="B358" i="39"/>
  <c r="H358" i="39" s="1"/>
  <c r="B359" i="39"/>
  <c r="H359" i="39" s="1"/>
  <c r="B360" i="39"/>
  <c r="H360" i="39" s="1"/>
  <c r="B361" i="39"/>
  <c r="H361" i="39" s="1"/>
  <c r="B362" i="39"/>
  <c r="H362" i="39" s="1"/>
  <c r="B363" i="39"/>
  <c r="H363" i="39" s="1"/>
  <c r="B364" i="39"/>
  <c r="H364" i="39" s="1"/>
  <c r="B365" i="39"/>
  <c r="H365" i="39" s="1"/>
  <c r="B368" i="39"/>
  <c r="H368" i="39" s="1"/>
  <c r="B376" i="39"/>
  <c r="H376" i="39" s="1"/>
  <c r="B377" i="39"/>
  <c r="H377" i="39" s="1"/>
  <c r="B378" i="39"/>
  <c r="H378" i="39" s="1"/>
  <c r="B379" i="39"/>
  <c r="H379" i="39" s="1"/>
  <c r="B380" i="39"/>
  <c r="H380" i="39" s="1"/>
  <c r="B382" i="39"/>
  <c r="H382" i="39" s="1"/>
  <c r="B385" i="39"/>
  <c r="H385" i="39" s="1"/>
  <c r="B386" i="39"/>
  <c r="H386" i="39" s="1"/>
  <c r="B387" i="39"/>
  <c r="H387" i="39" s="1"/>
  <c r="B388" i="39"/>
  <c r="H388" i="39" s="1"/>
  <c r="B389" i="39"/>
  <c r="H389" i="39" s="1"/>
  <c r="B391" i="39"/>
  <c r="H391" i="39" s="1"/>
  <c r="B394" i="39"/>
  <c r="H394" i="39" s="1"/>
  <c r="B395" i="39"/>
  <c r="H395" i="39" s="1"/>
  <c r="B396" i="39"/>
  <c r="H396" i="39" s="1"/>
  <c r="B397" i="39"/>
  <c r="H397" i="39" s="1"/>
  <c r="B398" i="39"/>
  <c r="H398" i="39" s="1"/>
  <c r="B401" i="39"/>
  <c r="H401" i="39" s="1"/>
  <c r="B402" i="39"/>
  <c r="H402" i="39" s="1"/>
  <c r="B403" i="39"/>
  <c r="H403" i="39" s="1"/>
  <c r="B404" i="39"/>
  <c r="H404" i="39" s="1"/>
  <c r="B407" i="39"/>
  <c r="H407" i="39" s="1"/>
  <c r="B408" i="39"/>
  <c r="H408" i="39" s="1"/>
  <c r="B421" i="39"/>
  <c r="H421" i="39" s="1"/>
  <c r="B422" i="39"/>
  <c r="H422" i="39" s="1"/>
  <c r="B423" i="39"/>
  <c r="H423" i="39" s="1"/>
  <c r="B424" i="39"/>
  <c r="H424" i="39" s="1"/>
  <c r="B425" i="39"/>
  <c r="H425" i="39" s="1"/>
  <c r="B426" i="39"/>
  <c r="H426" i="39" s="1"/>
  <c r="B427" i="39"/>
  <c r="H427" i="39" s="1"/>
  <c r="B428" i="39"/>
  <c r="H428" i="39" s="1"/>
  <c r="B429" i="39"/>
  <c r="H429" i="39" s="1"/>
  <c r="B430" i="39"/>
  <c r="H430" i="39" s="1"/>
  <c r="B433" i="39"/>
  <c r="H433" i="39" s="1"/>
  <c r="B434" i="39"/>
  <c r="H434" i="39" s="1"/>
  <c r="B440" i="39"/>
  <c r="H440" i="39" s="1"/>
  <c r="B441" i="39"/>
  <c r="H441" i="39" s="1"/>
  <c r="B444" i="39"/>
  <c r="H444" i="39" s="1"/>
  <c r="B445" i="39"/>
  <c r="H445" i="39" s="1"/>
  <c r="B446" i="39"/>
  <c r="H446" i="39" s="1"/>
  <c r="B447" i="39"/>
  <c r="H447" i="39" s="1"/>
  <c r="B448" i="39"/>
  <c r="H448" i="39" s="1"/>
  <c r="B449" i="39"/>
  <c r="H449" i="39" s="1"/>
  <c r="B450" i="39"/>
  <c r="H450" i="39" s="1"/>
  <c r="B451" i="39"/>
  <c r="H451" i="39" s="1"/>
  <c r="B452" i="39"/>
  <c r="H452" i="39" s="1"/>
  <c r="B453" i="39"/>
  <c r="H453" i="39" s="1"/>
  <c r="B454" i="39"/>
  <c r="H454" i="39" s="1"/>
  <c r="B455" i="39"/>
  <c r="H455" i="39" s="1"/>
  <c r="B456" i="39"/>
  <c r="H456" i="39" s="1"/>
  <c r="B457" i="39"/>
  <c r="H457" i="39" s="1"/>
  <c r="B458" i="39"/>
  <c r="H458" i="39" s="1"/>
  <c r="B462" i="39"/>
  <c r="H462" i="39" s="1"/>
  <c r="B463" i="39"/>
  <c r="H463" i="39" s="1"/>
  <c r="B464" i="39"/>
  <c r="H464" i="39" s="1"/>
  <c r="B465" i="39"/>
  <c r="H465" i="39" s="1"/>
  <c r="B466" i="39"/>
  <c r="H466" i="39" s="1"/>
  <c r="B467" i="39"/>
  <c r="H467" i="39" s="1"/>
  <c r="B469" i="39"/>
  <c r="H469" i="39" s="1"/>
  <c r="B470" i="39"/>
  <c r="H470" i="39" s="1"/>
  <c r="B471" i="39"/>
  <c r="H471" i="39" s="1"/>
  <c r="B473" i="39"/>
  <c r="H473" i="39" s="1"/>
  <c r="B474" i="39"/>
  <c r="H474" i="39" s="1"/>
  <c r="B475" i="39"/>
  <c r="H475" i="39" s="1"/>
  <c r="B476" i="39"/>
  <c r="H476" i="39" s="1"/>
  <c r="B477" i="39"/>
  <c r="H477" i="39" s="1"/>
  <c r="B485" i="39"/>
  <c r="H485" i="39" s="1"/>
  <c r="B486" i="39"/>
  <c r="H486" i="39" s="1"/>
  <c r="B487" i="39"/>
  <c r="H487" i="39" s="1"/>
  <c r="B488" i="39"/>
  <c r="H488" i="39" s="1"/>
  <c r="B489" i="39"/>
  <c r="H489" i="39" s="1"/>
  <c r="B490" i="39"/>
  <c r="H490" i="39" s="1"/>
  <c r="B491" i="39"/>
  <c r="H491" i="39" s="1"/>
  <c r="B492" i="39"/>
  <c r="H492" i="39" s="1"/>
  <c r="B493" i="39"/>
  <c r="H493" i="39" s="1"/>
  <c r="B494" i="39"/>
  <c r="H494" i="39" s="1"/>
  <c r="B495" i="39"/>
  <c r="H495" i="39" s="1"/>
  <c r="B496" i="39"/>
  <c r="H496" i="39" s="1"/>
  <c r="B499" i="39"/>
  <c r="H499" i="39" s="1"/>
  <c r="B505" i="39"/>
  <c r="H505" i="39" s="1"/>
  <c r="B506" i="39"/>
  <c r="H506" i="39" s="1"/>
  <c r="B507" i="39"/>
  <c r="H507" i="39" s="1"/>
  <c r="B508" i="39"/>
  <c r="H508" i="39" s="1"/>
  <c r="B512" i="39"/>
  <c r="H512" i="39" s="1"/>
  <c r="B514" i="39"/>
  <c r="H514" i="39" s="1"/>
  <c r="B515" i="39"/>
  <c r="H515" i="39" s="1"/>
  <c r="B516" i="39"/>
  <c r="H516" i="39" s="1"/>
  <c r="B517" i="39"/>
  <c r="H517" i="39" s="1"/>
  <c r="B518" i="39"/>
  <c r="H518" i="39" s="1"/>
  <c r="B521" i="39"/>
  <c r="H521" i="39" s="1"/>
  <c r="B523" i="39"/>
  <c r="H523" i="39" s="1"/>
  <c r="B525" i="39"/>
  <c r="H525" i="39" s="1"/>
  <c r="B530" i="39"/>
  <c r="H530" i="39" s="1"/>
  <c r="B531" i="39"/>
  <c r="H531" i="39" s="1"/>
  <c r="B533" i="39"/>
  <c r="H533" i="39" s="1"/>
  <c r="B534" i="39"/>
  <c r="H534" i="39" s="1"/>
  <c r="B535" i="39"/>
  <c r="H535" i="39" s="1"/>
  <c r="B543" i="39"/>
  <c r="B544" i="39"/>
  <c r="B547" i="39"/>
  <c r="H547" i="39" s="1"/>
  <c r="B551" i="39"/>
  <c r="H551" i="39" s="1"/>
  <c r="B553" i="39"/>
  <c r="H553" i="39" s="1"/>
  <c r="B554" i="39"/>
  <c r="H554" i="39" s="1"/>
  <c r="B555" i="39"/>
  <c r="H555" i="39" s="1"/>
  <c r="B557" i="39"/>
  <c r="H557" i="39" s="1"/>
  <c r="B558" i="39"/>
  <c r="H558" i="39" s="1"/>
  <c r="B559" i="39"/>
  <c r="H559" i="39" s="1"/>
  <c r="B560" i="39"/>
  <c r="H560" i="39" s="1"/>
  <c r="B561" i="39"/>
  <c r="H561" i="39" s="1"/>
  <c r="B565" i="39"/>
  <c r="H565" i="39" s="1"/>
  <c r="B568" i="39"/>
  <c r="H568" i="39" s="1"/>
  <c r="B569" i="39"/>
  <c r="H569" i="39" s="1"/>
  <c r="B575" i="39"/>
  <c r="H575" i="39" s="1"/>
  <c r="B581" i="39"/>
  <c r="H581" i="39" s="1"/>
  <c r="B12" i="39"/>
  <c r="H12" i="39" s="1"/>
  <c r="A583" i="39"/>
  <c r="A584" i="39"/>
  <c r="A585" i="39"/>
  <c r="A575" i="39"/>
  <c r="A576" i="39"/>
  <c r="A577" i="39"/>
  <c r="A578" i="39"/>
  <c r="A579" i="39"/>
  <c r="A580" i="39"/>
  <c r="A581" i="39"/>
  <c r="A493" i="39"/>
  <c r="A494" i="39"/>
  <c r="A495" i="39"/>
  <c r="A496" i="39"/>
  <c r="A497" i="39"/>
  <c r="A498" i="39"/>
  <c r="A499" i="39"/>
  <c r="A500" i="39"/>
  <c r="A501" i="39"/>
  <c r="A502" i="39"/>
  <c r="A504" i="39"/>
  <c r="A505" i="39"/>
  <c r="A506" i="39"/>
  <c r="A507" i="39"/>
  <c r="A508" i="39"/>
  <c r="A510" i="39"/>
  <c r="A511" i="39"/>
  <c r="A512" i="39"/>
  <c r="A513" i="39"/>
  <c r="A514" i="39"/>
  <c r="A515" i="39"/>
  <c r="A516" i="39"/>
  <c r="A517" i="39"/>
  <c r="A518" i="39"/>
  <c r="A519" i="39"/>
  <c r="A520" i="39"/>
  <c r="A521" i="39"/>
  <c r="A522" i="39"/>
  <c r="A523" i="39"/>
  <c r="A524" i="39"/>
  <c r="A525" i="39"/>
  <c r="A526" i="39"/>
  <c r="A527" i="39"/>
  <c r="A528" i="39"/>
  <c r="A529" i="39"/>
  <c r="A530" i="39"/>
  <c r="A531" i="39"/>
  <c r="A532" i="39"/>
  <c r="A533" i="39"/>
  <c r="A534" i="39"/>
  <c r="A535" i="39"/>
  <c r="A536" i="39"/>
  <c r="A537" i="39"/>
  <c r="A538" i="39"/>
  <c r="A539" i="39"/>
  <c r="A541" i="39"/>
  <c r="A542" i="39"/>
  <c r="A543" i="39"/>
  <c r="A544" i="39"/>
  <c r="A546" i="39"/>
  <c r="A547" i="39"/>
  <c r="A548" i="39"/>
  <c r="A549" i="39"/>
  <c r="A550" i="39"/>
  <c r="A551" i="39"/>
  <c r="A552" i="39"/>
  <c r="A553" i="39"/>
  <c r="A554" i="39"/>
  <c r="A555" i="39"/>
  <c r="A556" i="39"/>
  <c r="A557" i="39"/>
  <c r="A558" i="39"/>
  <c r="A559" i="39"/>
  <c r="A560" i="39"/>
  <c r="A561" i="39"/>
  <c r="A563" i="39"/>
  <c r="A564" i="39"/>
  <c r="A565" i="39"/>
  <c r="A566" i="39"/>
  <c r="A567" i="39"/>
  <c r="A568" i="39"/>
  <c r="A569" i="39"/>
  <c r="A570" i="39"/>
  <c r="A571" i="39"/>
  <c r="A572" i="39"/>
  <c r="A573" i="39"/>
  <c r="A574" i="39"/>
  <c r="A474" i="39"/>
  <c r="A475" i="39"/>
  <c r="A476" i="39"/>
  <c r="A477" i="39"/>
  <c r="A478" i="39"/>
  <c r="A479" i="39"/>
  <c r="A480" i="39"/>
  <c r="A481" i="39"/>
  <c r="A482" i="39"/>
  <c r="A483" i="39"/>
  <c r="A484" i="39"/>
  <c r="A485" i="39"/>
  <c r="A486" i="39"/>
  <c r="A487" i="39"/>
  <c r="A488" i="39"/>
  <c r="A489" i="39"/>
  <c r="A490" i="39"/>
  <c r="A491" i="39"/>
  <c r="A492" i="39"/>
  <c r="A399" i="39"/>
  <c r="A400" i="39"/>
  <c r="A401" i="39"/>
  <c r="A402" i="39"/>
  <c r="A403" i="39"/>
  <c r="A404" i="39"/>
  <c r="A406" i="39"/>
  <c r="A407" i="39"/>
  <c r="A408" i="39"/>
  <c r="A409" i="39"/>
  <c r="A410" i="39"/>
  <c r="A411" i="39"/>
  <c r="A412" i="39"/>
  <c r="A413" i="39"/>
  <c r="A414" i="39"/>
  <c r="A415" i="39"/>
  <c r="A416" i="39"/>
  <c r="A418" i="39"/>
  <c r="A419" i="39"/>
  <c r="A420" i="39"/>
  <c r="A421" i="39"/>
  <c r="A422" i="39"/>
  <c r="A423" i="39"/>
  <c r="A424" i="39"/>
  <c r="A425" i="39"/>
  <c r="A426" i="39"/>
  <c r="A427" i="39"/>
  <c r="A428" i="39"/>
  <c r="A429" i="39"/>
  <c r="A430" i="39"/>
  <c r="A431" i="39"/>
  <c r="A432" i="39"/>
  <c r="A433" i="39"/>
  <c r="A434" i="39"/>
  <c r="A435" i="39"/>
  <c r="A437" i="39"/>
  <c r="A438" i="39"/>
  <c r="A439" i="39"/>
  <c r="A440" i="39"/>
  <c r="A441" i="39"/>
  <c r="A442" i="39"/>
  <c r="A443" i="39"/>
  <c r="A444" i="39"/>
  <c r="A445" i="39"/>
  <c r="A446" i="39"/>
  <c r="A447" i="39"/>
  <c r="A448" i="39"/>
  <c r="A449" i="39"/>
  <c r="A450" i="39"/>
  <c r="A451" i="39"/>
  <c r="A452" i="39"/>
  <c r="A453" i="39"/>
  <c r="A454" i="39"/>
  <c r="A455" i="39"/>
  <c r="A456" i="39"/>
  <c r="A457" i="39"/>
  <c r="A458" i="39"/>
  <c r="A459" i="39"/>
  <c r="A460" i="39"/>
  <c r="A461" i="39"/>
  <c r="A462" i="39"/>
  <c r="A463" i="39"/>
  <c r="A464" i="39"/>
  <c r="A465" i="39"/>
  <c r="A466" i="39"/>
  <c r="A467" i="39"/>
  <c r="A468" i="39"/>
  <c r="A469" i="39"/>
  <c r="A470" i="39"/>
  <c r="A471" i="39"/>
  <c r="A472" i="39"/>
  <c r="A473" i="39"/>
  <c r="A314" i="39"/>
  <c r="A315" i="39"/>
  <c r="A316" i="39"/>
  <c r="A317" i="39"/>
  <c r="A318" i="39"/>
  <c r="A319" i="39"/>
  <c r="A321" i="39"/>
  <c r="A322" i="39"/>
  <c r="A323" i="39"/>
  <c r="A324" i="39"/>
  <c r="A325" i="39"/>
  <c r="A326" i="39"/>
  <c r="A327" i="39"/>
  <c r="A328" i="39"/>
  <c r="A329" i="39"/>
  <c r="A330" i="39"/>
  <c r="A332" i="39"/>
  <c r="A333" i="39"/>
  <c r="A334" i="39"/>
  <c r="A335" i="39"/>
  <c r="A336" i="39"/>
  <c r="A337" i="39"/>
  <c r="A338" i="39"/>
  <c r="A339" i="39"/>
  <c r="A340" i="39"/>
  <c r="A341" i="39"/>
  <c r="A342" i="39"/>
  <c r="A343" i="39"/>
  <c r="A344" i="39"/>
  <c r="A345" i="39"/>
  <c r="A346" i="39"/>
  <c r="A347" i="39"/>
  <c r="A348" i="39"/>
  <c r="A349" i="39"/>
  <c r="A350" i="39"/>
  <c r="A351" i="39"/>
  <c r="A352" i="39"/>
  <c r="A353" i="39"/>
  <c r="A354" i="39"/>
  <c r="A355" i="39"/>
  <c r="A356" i="39"/>
  <c r="A357" i="39"/>
  <c r="A358" i="39"/>
  <c r="A359" i="39"/>
  <c r="A360" i="39"/>
  <c r="A361" i="39"/>
  <c r="A362" i="39"/>
  <c r="A363" i="39"/>
  <c r="A364" i="39"/>
  <c r="A365" i="39"/>
  <c r="A366" i="39"/>
  <c r="A367" i="39"/>
  <c r="A368" i="39"/>
  <c r="A369" i="39"/>
  <c r="A370" i="39"/>
  <c r="A371" i="39"/>
  <c r="A372" i="39"/>
  <c r="A373" i="39"/>
  <c r="A375" i="39"/>
  <c r="A376" i="39"/>
  <c r="A377" i="39"/>
  <c r="A378" i="39"/>
  <c r="A379" i="39"/>
  <c r="A380" i="39"/>
  <c r="A381" i="39"/>
  <c r="A382" i="39"/>
  <c r="A383" i="39"/>
  <c r="A384" i="39"/>
  <c r="A385" i="39"/>
  <c r="A386" i="39"/>
  <c r="A387" i="39"/>
  <c r="A388" i="39"/>
  <c r="A389" i="39"/>
  <c r="A390" i="39"/>
  <c r="A391" i="39"/>
  <c r="A392" i="39"/>
  <c r="A393" i="39"/>
  <c r="A394" i="39"/>
  <c r="A395" i="39"/>
  <c r="A396" i="39"/>
  <c r="A397" i="39"/>
  <c r="A398" i="39"/>
  <c r="A14" i="39"/>
  <c r="A15" i="39"/>
  <c r="A16" i="39"/>
  <c r="A17" i="39"/>
  <c r="A18" i="39"/>
  <c r="A19" i="39"/>
  <c r="A20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72" i="39"/>
  <c r="A73" i="39"/>
  <c r="A74" i="39"/>
  <c r="A75" i="39"/>
  <c r="A76" i="39"/>
  <c r="A77" i="39"/>
  <c r="A78" i="39"/>
  <c r="A79" i="39"/>
  <c r="A81" i="39"/>
  <c r="A82" i="39"/>
  <c r="A83" i="39"/>
  <c r="A84" i="39"/>
  <c r="A85" i="39"/>
  <c r="A86" i="39"/>
  <c r="A87" i="39"/>
  <c r="A88" i="39"/>
  <c r="A89" i="39"/>
  <c r="A90" i="39"/>
  <c r="A91" i="39"/>
  <c r="A92" i="39"/>
  <c r="A93" i="39"/>
  <c r="A94" i="39"/>
  <c r="A95" i="39"/>
  <c r="A96" i="39"/>
  <c r="A97" i="39"/>
  <c r="A98" i="39"/>
  <c r="A99" i="39"/>
  <c r="A100" i="39"/>
  <c r="A101" i="39"/>
  <c r="A102" i="39"/>
  <c r="A103" i="39"/>
  <c r="A104" i="39"/>
  <c r="A105" i="39"/>
  <c r="A106" i="39"/>
  <c r="A107" i="39"/>
  <c r="A108" i="39"/>
  <c r="A110" i="39"/>
  <c r="A111" i="39"/>
  <c r="A112" i="39"/>
  <c r="A113" i="39"/>
  <c r="A114" i="39"/>
  <c r="A115" i="39"/>
  <c r="A116" i="39"/>
  <c r="A117" i="39"/>
  <c r="A118" i="39"/>
  <c r="A119" i="39"/>
  <c r="A120" i="39"/>
  <c r="A121" i="39"/>
  <c r="A122" i="39"/>
  <c r="A124" i="39"/>
  <c r="A125" i="39"/>
  <c r="A126" i="39"/>
  <c r="A127" i="39"/>
  <c r="A128" i="39"/>
  <c r="A129" i="39"/>
  <c r="A130" i="39"/>
  <c r="A131" i="39"/>
  <c r="A132" i="39"/>
  <c r="A133" i="39"/>
  <c r="A134" i="39"/>
  <c r="A135" i="39"/>
  <c r="A136" i="39"/>
  <c r="A137" i="39"/>
  <c r="A138" i="39"/>
  <c r="A139" i="39"/>
  <c r="A140" i="39"/>
  <c r="A141" i="39"/>
  <c r="A142" i="39"/>
  <c r="A143" i="39"/>
  <c r="A144" i="39"/>
  <c r="A145" i="39"/>
  <c r="A146" i="39"/>
  <c r="A147" i="39"/>
  <c r="A148" i="39"/>
  <c r="A149" i="39"/>
  <c r="A150" i="39"/>
  <c r="A151" i="39"/>
  <c r="A152" i="39"/>
  <c r="A153" i="39"/>
  <c r="A154" i="39"/>
  <c r="A155" i="39"/>
  <c r="A156" i="39"/>
  <c r="A157" i="39"/>
  <c r="A158" i="39"/>
  <c r="A159" i="39"/>
  <c r="A160" i="39"/>
  <c r="A161" i="39"/>
  <c r="A162" i="39"/>
  <c r="A163" i="39"/>
  <c r="A164" i="39"/>
  <c r="A165" i="39"/>
  <c r="A166" i="39"/>
  <c r="A167" i="39"/>
  <c r="A168" i="39"/>
  <c r="A169" i="39"/>
  <c r="A170" i="39"/>
  <c r="A171" i="39"/>
  <c r="A172" i="39"/>
  <c r="A173" i="39"/>
  <c r="A174" i="39"/>
  <c r="A175" i="39"/>
  <c r="A177" i="39"/>
  <c r="A178" i="39"/>
  <c r="A179" i="39"/>
  <c r="A180" i="39"/>
  <c r="A181" i="39"/>
  <c r="A182" i="39"/>
  <c r="A183" i="39"/>
  <c r="A184" i="39"/>
  <c r="A185" i="39"/>
  <c r="A188" i="39"/>
  <c r="A189" i="39"/>
  <c r="A191" i="39"/>
  <c r="A192" i="39"/>
  <c r="A193" i="39"/>
  <c r="A194" i="39"/>
  <c r="A195" i="39"/>
  <c r="A196" i="39"/>
  <c r="A197" i="39"/>
  <c r="A198" i="39"/>
  <c r="A199" i="39"/>
  <c r="A200" i="39"/>
  <c r="A201" i="39"/>
  <c r="A202" i="39"/>
  <c r="A203" i="39"/>
  <c r="A204" i="39"/>
  <c r="A205" i="39"/>
  <c r="A206" i="39"/>
  <c r="A207" i="39"/>
  <c r="A209" i="39"/>
  <c r="A210" i="39"/>
  <c r="A211" i="39"/>
  <c r="A212" i="39"/>
  <c r="A213" i="39"/>
  <c r="A214" i="39"/>
  <c r="A215" i="39"/>
  <c r="A216" i="39"/>
  <c r="A217" i="39"/>
  <c r="A218" i="39"/>
  <c r="A219" i="39"/>
  <c r="A220" i="39"/>
  <c r="A221" i="39"/>
  <c r="A222" i="39"/>
  <c r="A223" i="39"/>
  <c r="A224" i="39"/>
  <c r="A225" i="39"/>
  <c r="A226" i="39"/>
  <c r="A227" i="39"/>
  <c r="A228" i="39"/>
  <c r="A229" i="39"/>
  <c r="A230" i="39"/>
  <c r="A231" i="39"/>
  <c r="A232" i="39"/>
  <c r="A234" i="39"/>
  <c r="A235" i="39"/>
  <c r="A236" i="39"/>
  <c r="A237" i="39"/>
  <c r="A238" i="39"/>
  <c r="A239" i="39"/>
  <c r="A240" i="39"/>
  <c r="A241" i="39"/>
  <c r="A242" i="39"/>
  <c r="A243" i="39"/>
  <c r="A244" i="39"/>
  <c r="A245" i="39"/>
  <c r="A246" i="39"/>
  <c r="A247" i="39"/>
  <c r="A249" i="39"/>
  <c r="A250" i="39"/>
  <c r="A251" i="39"/>
  <c r="A252" i="39"/>
  <c r="A253" i="39"/>
  <c r="A254" i="39"/>
  <c r="A255" i="39"/>
  <c r="A256" i="39"/>
  <c r="A257" i="39"/>
  <c r="A258" i="39"/>
  <c r="A259" i="39"/>
  <c r="A260" i="39"/>
  <c r="A261" i="39"/>
  <c r="A262" i="39"/>
  <c r="A263" i="39"/>
  <c r="A264" i="39"/>
  <c r="A265" i="39"/>
  <c r="A266" i="39"/>
  <c r="A267" i="39"/>
  <c r="A268" i="39"/>
  <c r="A269" i="39"/>
  <c r="A270" i="39"/>
  <c r="A271" i="39"/>
  <c r="A272" i="39"/>
  <c r="A273" i="39"/>
  <c r="A274" i="39"/>
  <c r="A275" i="39"/>
  <c r="A276" i="39"/>
  <c r="A277" i="39"/>
  <c r="A278" i="39"/>
  <c r="A279" i="39"/>
  <c r="A280" i="39"/>
  <c r="A281" i="39"/>
  <c r="A282" i="39"/>
  <c r="A283" i="39"/>
  <c r="A284" i="39"/>
  <c r="A285" i="39"/>
  <c r="A286" i="39"/>
  <c r="A287" i="39"/>
  <c r="A288" i="39"/>
  <c r="A289" i="39"/>
  <c r="A290" i="39"/>
  <c r="A291" i="39"/>
  <c r="A292" i="39"/>
  <c r="A293" i="39"/>
  <c r="A294" i="39"/>
  <c r="A295" i="39"/>
  <c r="A296" i="39"/>
  <c r="A297" i="39"/>
  <c r="A298" i="39"/>
  <c r="A299" i="39"/>
  <c r="A300" i="39"/>
  <c r="A301" i="39"/>
  <c r="A302" i="39"/>
  <c r="A303" i="39"/>
  <c r="A304" i="39"/>
  <c r="A305" i="39"/>
  <c r="A306" i="39"/>
  <c r="A307" i="39"/>
  <c r="A308" i="39"/>
  <c r="A309" i="39"/>
  <c r="A310" i="39"/>
  <c r="A311" i="39"/>
  <c r="A312" i="39"/>
  <c r="A313" i="39"/>
  <c r="A13" i="39"/>
  <c r="A12" i="39"/>
  <c r="A11" i="39"/>
  <c r="I610" i="40"/>
  <c r="I609" i="40"/>
  <c r="I611" i="40" s="1"/>
  <c r="I605" i="40"/>
  <c r="I604" i="40"/>
  <c r="I603" i="40"/>
  <c r="I602" i="40"/>
  <c r="I601" i="40"/>
  <c r="I600" i="40"/>
  <c r="I599" i="40"/>
  <c r="I597" i="40"/>
  <c r="I596" i="40"/>
  <c r="I595" i="40"/>
  <c r="I594" i="40"/>
  <c r="I593" i="40"/>
  <c r="I592" i="40"/>
  <c r="I591" i="40"/>
  <c r="I590" i="40"/>
  <c r="I589" i="40"/>
  <c r="I584" i="40"/>
  <c r="I583" i="40"/>
  <c r="I582" i="40"/>
  <c r="I581" i="40"/>
  <c r="I580" i="40"/>
  <c r="I579" i="40"/>
  <c r="I578" i="40"/>
  <c r="I577" i="40"/>
  <c r="I576" i="40"/>
  <c r="I575" i="40"/>
  <c r="I574" i="40"/>
  <c r="I573" i="40"/>
  <c r="I572" i="40"/>
  <c r="I571" i="40"/>
  <c r="I570" i="40"/>
  <c r="I566" i="40"/>
  <c r="I565" i="40"/>
  <c r="I564" i="40"/>
  <c r="I567" i="40" s="1"/>
  <c r="I560" i="40"/>
  <c r="I559" i="40"/>
  <c r="I558" i="40"/>
  <c r="I557" i="40"/>
  <c r="I556" i="40"/>
  <c r="I555" i="40"/>
  <c r="I554" i="40"/>
  <c r="I552" i="40"/>
  <c r="I551" i="40"/>
  <c r="I550" i="40"/>
  <c r="I548" i="40"/>
  <c r="I547" i="40"/>
  <c r="I546" i="40"/>
  <c r="I544" i="40"/>
  <c r="I543" i="40"/>
  <c r="I542" i="40"/>
  <c r="I540" i="40"/>
  <c r="I539" i="40"/>
  <c r="I538" i="40"/>
  <c r="I537" i="40"/>
  <c r="I536" i="40"/>
  <c r="I535" i="40"/>
  <c r="I534" i="40"/>
  <c r="I533" i="40"/>
  <c r="I528" i="40"/>
  <c r="I527" i="40"/>
  <c r="I526" i="40"/>
  <c r="I525" i="40"/>
  <c r="I529" i="40" s="1"/>
  <c r="I521" i="40"/>
  <c r="I520" i="40"/>
  <c r="I519" i="40"/>
  <c r="I518" i="40"/>
  <c r="I517" i="40"/>
  <c r="I516" i="40"/>
  <c r="I515" i="40"/>
  <c r="I514" i="40"/>
  <c r="I513" i="40"/>
  <c r="I512" i="40"/>
  <c r="I511" i="40"/>
  <c r="I510" i="40"/>
  <c r="I509" i="40"/>
  <c r="I508" i="40"/>
  <c r="I507" i="40"/>
  <c r="I506" i="40"/>
  <c r="I505" i="40"/>
  <c r="I504" i="40"/>
  <c r="I502" i="40"/>
  <c r="I500" i="40"/>
  <c r="I499" i="40"/>
  <c r="I498" i="40"/>
  <c r="I497" i="40"/>
  <c r="I496" i="40"/>
  <c r="I495" i="40"/>
  <c r="I494" i="40"/>
  <c r="I493" i="40"/>
  <c r="I492" i="40"/>
  <c r="I490" i="40"/>
  <c r="I489" i="40"/>
  <c r="I488" i="40"/>
  <c r="I487" i="40"/>
  <c r="I486" i="40"/>
  <c r="I485" i="40"/>
  <c r="I484" i="40"/>
  <c r="I483" i="40"/>
  <c r="I482" i="40"/>
  <c r="I481" i="40"/>
  <c r="I479" i="40"/>
  <c r="I478" i="40"/>
  <c r="I477" i="40"/>
  <c r="I476" i="40"/>
  <c r="I475" i="40"/>
  <c r="I474" i="40"/>
  <c r="I473" i="40"/>
  <c r="I472" i="40"/>
  <c r="I471" i="40"/>
  <c r="I470" i="40"/>
  <c r="I469" i="40"/>
  <c r="I468" i="40"/>
  <c r="I467" i="40"/>
  <c r="I466" i="40"/>
  <c r="I465" i="40"/>
  <c r="I464" i="40"/>
  <c r="I463" i="40"/>
  <c r="I461" i="40"/>
  <c r="I460" i="40"/>
  <c r="I459" i="40"/>
  <c r="I458" i="40"/>
  <c r="I453" i="40"/>
  <c r="I452" i="40"/>
  <c r="I451" i="40"/>
  <c r="I450" i="40"/>
  <c r="I449" i="40"/>
  <c r="I448" i="40"/>
  <c r="I447" i="40"/>
  <c r="I446" i="40"/>
  <c r="I445" i="40"/>
  <c r="I444" i="40"/>
  <c r="I443" i="40"/>
  <c r="I442" i="40"/>
  <c r="I441" i="40"/>
  <c r="I440" i="40"/>
  <c r="I439" i="40"/>
  <c r="I438" i="40"/>
  <c r="I437" i="40"/>
  <c r="I433" i="40"/>
  <c r="I432" i="40"/>
  <c r="I431" i="40"/>
  <c r="I430" i="40"/>
  <c r="I429" i="40"/>
  <c r="I428" i="40"/>
  <c r="I427" i="40"/>
  <c r="I426" i="40"/>
  <c r="I425" i="40"/>
  <c r="I424" i="40"/>
  <c r="I420" i="40"/>
  <c r="I419" i="40"/>
  <c r="I418" i="40"/>
  <c r="I417" i="40"/>
  <c r="I416" i="40"/>
  <c r="I415" i="40"/>
  <c r="I414" i="40"/>
  <c r="I413" i="40"/>
  <c r="I412" i="40"/>
  <c r="I411" i="40"/>
  <c r="I410" i="40"/>
  <c r="I409" i="40"/>
  <c r="I408" i="40"/>
  <c r="I407" i="40"/>
  <c r="I406" i="40"/>
  <c r="I405" i="40"/>
  <c r="I404" i="40"/>
  <c r="I403" i="40"/>
  <c r="I402" i="40"/>
  <c r="I401" i="40"/>
  <c r="I400" i="40"/>
  <c r="I399" i="40"/>
  <c r="I398" i="40"/>
  <c r="I397" i="40"/>
  <c r="I396" i="40"/>
  <c r="I395" i="40"/>
  <c r="I394" i="40"/>
  <c r="I393" i="40"/>
  <c r="I392" i="40"/>
  <c r="I388" i="40"/>
  <c r="I387" i="40"/>
  <c r="I386" i="40"/>
  <c r="I385" i="40"/>
  <c r="I384" i="40"/>
  <c r="I383" i="40"/>
  <c r="I382" i="40"/>
  <c r="I381" i="40"/>
  <c r="I380" i="40"/>
  <c r="I379" i="40"/>
  <c r="I378" i="40"/>
  <c r="I377" i="40"/>
  <c r="I376" i="40"/>
  <c r="I375" i="40"/>
  <c r="I374" i="40"/>
  <c r="I373" i="40"/>
  <c r="I372" i="40"/>
  <c r="I371" i="40"/>
  <c r="I370" i="40"/>
  <c r="I369" i="40"/>
  <c r="I368" i="40"/>
  <c r="I367" i="40"/>
  <c r="I366" i="40"/>
  <c r="I365" i="40"/>
  <c r="I364" i="40"/>
  <c r="I363" i="40"/>
  <c r="I362" i="40"/>
  <c r="I361" i="40"/>
  <c r="I360" i="40"/>
  <c r="I359" i="40"/>
  <c r="I358" i="40"/>
  <c r="I357" i="40"/>
  <c r="I356" i="40"/>
  <c r="I355" i="40"/>
  <c r="I354" i="40"/>
  <c r="I353" i="40"/>
  <c r="I352" i="40"/>
  <c r="I351" i="40"/>
  <c r="I350" i="40"/>
  <c r="I349" i="40"/>
  <c r="I348" i="40"/>
  <c r="I344" i="40"/>
  <c r="I343" i="40"/>
  <c r="I341" i="40"/>
  <c r="I340" i="40"/>
  <c r="I339" i="40"/>
  <c r="I338" i="40"/>
  <c r="I337" i="40"/>
  <c r="I332" i="40"/>
  <c r="I331" i="40"/>
  <c r="I330" i="40"/>
  <c r="I329" i="40"/>
  <c r="I328" i="40"/>
  <c r="I327" i="40"/>
  <c r="I326" i="40"/>
  <c r="I325" i="40"/>
  <c r="I323" i="40"/>
  <c r="I322" i="40"/>
  <c r="I321" i="40"/>
  <c r="I320" i="40"/>
  <c r="I319" i="40"/>
  <c r="I318" i="40"/>
  <c r="I317" i="40"/>
  <c r="I316" i="40"/>
  <c r="I315" i="40"/>
  <c r="I314" i="40"/>
  <c r="I313" i="40"/>
  <c r="I312" i="40"/>
  <c r="I311" i="40"/>
  <c r="I310" i="40"/>
  <c r="I309" i="40"/>
  <c r="I308" i="40"/>
  <c r="I307" i="40"/>
  <c r="I306" i="40"/>
  <c r="I305" i="40"/>
  <c r="I304" i="40"/>
  <c r="I303" i="40"/>
  <c r="I302" i="40"/>
  <c r="I301" i="40"/>
  <c r="I300" i="40"/>
  <c r="I299" i="40"/>
  <c r="I298" i="40"/>
  <c r="I297" i="40"/>
  <c r="I296" i="40"/>
  <c r="I295" i="40"/>
  <c r="I294" i="40"/>
  <c r="I293" i="40"/>
  <c r="I292" i="40"/>
  <c r="I291" i="40"/>
  <c r="I290" i="40"/>
  <c r="I289" i="40"/>
  <c r="I288" i="40"/>
  <c r="I287" i="40"/>
  <c r="I286" i="40"/>
  <c r="I285" i="40"/>
  <c r="I284" i="40"/>
  <c r="I283" i="40"/>
  <c r="I282" i="40"/>
  <c r="I281" i="40"/>
  <c r="I280" i="40"/>
  <c r="I279" i="40"/>
  <c r="I278" i="40"/>
  <c r="I277" i="40"/>
  <c r="I276" i="40"/>
  <c r="I275" i="40"/>
  <c r="I274" i="40"/>
  <c r="I273" i="40"/>
  <c r="I272" i="40"/>
  <c r="I271" i="40"/>
  <c r="I270" i="40"/>
  <c r="I269" i="40"/>
  <c r="I268" i="40"/>
  <c r="I267" i="40"/>
  <c r="I266" i="40"/>
  <c r="I265" i="40"/>
  <c r="I264" i="40"/>
  <c r="I259" i="40"/>
  <c r="I258" i="40"/>
  <c r="I256" i="40"/>
  <c r="I255" i="40"/>
  <c r="I254" i="40"/>
  <c r="I253" i="40"/>
  <c r="I252" i="40"/>
  <c r="I251" i="40"/>
  <c r="I250" i="40"/>
  <c r="I249" i="40"/>
  <c r="I248" i="40"/>
  <c r="I243" i="40"/>
  <c r="I242" i="40"/>
  <c r="I241" i="40"/>
  <c r="I240" i="40"/>
  <c r="I239" i="40"/>
  <c r="I238" i="40"/>
  <c r="I237" i="40"/>
  <c r="I235" i="40"/>
  <c r="I234" i="40"/>
  <c r="I233" i="40"/>
  <c r="I232" i="40"/>
  <c r="I231" i="40"/>
  <c r="I230" i="40"/>
  <c r="I229" i="40"/>
  <c r="I228" i="40"/>
  <c r="I227" i="40"/>
  <c r="I226" i="40"/>
  <c r="I225" i="40"/>
  <c r="I224" i="40"/>
  <c r="I223" i="40"/>
  <c r="I222" i="40"/>
  <c r="I217" i="40"/>
  <c r="I216" i="40"/>
  <c r="I214" i="40"/>
  <c r="I213" i="40"/>
  <c r="I212" i="40"/>
  <c r="I211" i="40"/>
  <c r="I210" i="40"/>
  <c r="I209" i="40"/>
  <c r="I208" i="40"/>
  <c r="I207" i="40"/>
  <c r="I206" i="40"/>
  <c r="I205" i="40"/>
  <c r="I204" i="40"/>
  <c r="I203" i="40"/>
  <c r="I198" i="40"/>
  <c r="I197" i="40"/>
  <c r="I199" i="40" s="1"/>
  <c r="I193" i="40"/>
  <c r="I192" i="40"/>
  <c r="I191" i="40"/>
  <c r="I190" i="40"/>
  <c r="I189" i="40"/>
  <c r="I188" i="40"/>
  <c r="I187" i="40"/>
  <c r="I186" i="40"/>
  <c r="I194" i="40" s="1"/>
  <c r="I182" i="40"/>
  <c r="I181" i="40"/>
  <c r="I180" i="40"/>
  <c r="I179" i="40"/>
  <c r="I177" i="40"/>
  <c r="I176" i="40"/>
  <c r="I175" i="40"/>
  <c r="I174" i="40"/>
  <c r="I172" i="40"/>
  <c r="I171" i="40"/>
  <c r="I170" i="40"/>
  <c r="I169" i="40"/>
  <c r="I168" i="40"/>
  <c r="I167" i="40"/>
  <c r="I166" i="40"/>
  <c r="I165" i="40"/>
  <c r="I164" i="40"/>
  <c r="I163" i="40"/>
  <c r="I162" i="40"/>
  <c r="I161" i="40"/>
  <c r="I160" i="40"/>
  <c r="I159" i="40"/>
  <c r="I158" i="40"/>
  <c r="I157" i="40"/>
  <c r="I156" i="40"/>
  <c r="I154" i="40"/>
  <c r="I153" i="40"/>
  <c r="I152" i="40"/>
  <c r="I150" i="40"/>
  <c r="I149" i="40"/>
  <c r="I148" i="40"/>
  <c r="I147" i="40"/>
  <c r="I146" i="40"/>
  <c r="I145" i="40"/>
  <c r="I144" i="40"/>
  <c r="I142" i="40"/>
  <c r="I141" i="40"/>
  <c r="I140" i="40"/>
  <c r="I138" i="40"/>
  <c r="I137" i="40"/>
  <c r="I136" i="40"/>
  <c r="I135" i="40"/>
  <c r="I134" i="40"/>
  <c r="I133" i="40"/>
  <c r="I183" i="40" s="1"/>
  <c r="I128" i="40"/>
  <c r="I126" i="40"/>
  <c r="I125" i="40"/>
  <c r="I124" i="40"/>
  <c r="I123" i="40"/>
  <c r="I122" i="40"/>
  <c r="I121" i="40"/>
  <c r="I120" i="40"/>
  <c r="I118" i="40"/>
  <c r="I129" i="40" s="1"/>
  <c r="I113" i="40"/>
  <c r="I112" i="40"/>
  <c r="I111" i="40"/>
  <c r="I110" i="40"/>
  <c r="I109" i="40"/>
  <c r="I108" i="40"/>
  <c r="I106" i="40"/>
  <c r="I105" i="40"/>
  <c r="I104" i="40"/>
  <c r="I103" i="40"/>
  <c r="I101" i="40"/>
  <c r="I99" i="40"/>
  <c r="I98" i="40"/>
  <c r="I97" i="40"/>
  <c r="I96" i="40"/>
  <c r="I95" i="40"/>
  <c r="I94" i="40"/>
  <c r="I92" i="40"/>
  <c r="I91" i="40"/>
  <c r="I90" i="40"/>
  <c r="I89" i="40"/>
  <c r="I88" i="40"/>
  <c r="I83" i="40"/>
  <c r="I82" i="40"/>
  <c r="I81" i="40"/>
  <c r="I80" i="40"/>
  <c r="I79" i="40"/>
  <c r="I78" i="40"/>
  <c r="I76" i="40"/>
  <c r="I75" i="40"/>
  <c r="I74" i="40"/>
  <c r="I73" i="40"/>
  <c r="I72" i="40"/>
  <c r="I70" i="40"/>
  <c r="I69" i="40"/>
  <c r="I68" i="40"/>
  <c r="I67" i="40"/>
  <c r="I66" i="40"/>
  <c r="I65" i="40"/>
  <c r="I64" i="40"/>
  <c r="I63" i="40"/>
  <c r="I62" i="40"/>
  <c r="I60" i="40"/>
  <c r="I59" i="40"/>
  <c r="I58" i="40"/>
  <c r="I57" i="40"/>
  <c r="I56" i="40"/>
  <c r="I55" i="40"/>
  <c r="I54" i="40"/>
  <c r="I53" i="40"/>
  <c r="I52" i="40"/>
  <c r="I50" i="40"/>
  <c r="I49" i="40"/>
  <c r="I48" i="40"/>
  <c r="I47" i="40"/>
  <c r="I46" i="40"/>
  <c r="I45" i="40"/>
  <c r="I44" i="40"/>
  <c r="I43" i="40"/>
  <c r="I38" i="40"/>
  <c r="I37" i="40"/>
  <c r="I36" i="40"/>
  <c r="I34" i="40"/>
  <c r="I33" i="40"/>
  <c r="I32" i="40"/>
  <c r="I30" i="40"/>
  <c r="I29" i="40"/>
  <c r="I28" i="40"/>
  <c r="I27" i="40"/>
  <c r="I22" i="40"/>
  <c r="I21" i="40"/>
  <c r="I20" i="40"/>
  <c r="I19" i="40"/>
  <c r="I18" i="40"/>
  <c r="I17" i="40"/>
  <c r="I16" i="40"/>
  <c r="I15" i="40"/>
  <c r="I14" i="40"/>
  <c r="K542" i="39" l="1"/>
  <c r="H542" i="39"/>
  <c r="L57" i="41"/>
  <c r="M57" i="41"/>
  <c r="N57" i="41"/>
  <c r="G57" i="41"/>
  <c r="E57" i="41"/>
  <c r="F57" i="41"/>
  <c r="H57" i="41"/>
  <c r="J57" i="41"/>
  <c r="I57" i="41"/>
  <c r="K57" i="41"/>
  <c r="I585" i="40"/>
  <c r="G47" i="41"/>
  <c r="F47" i="41"/>
  <c r="H47" i="41"/>
  <c r="M47" i="41"/>
  <c r="N47" i="41"/>
  <c r="E47" i="41"/>
  <c r="I47" i="41"/>
  <c r="J47" i="41"/>
  <c r="K47" i="41"/>
  <c r="L47" i="41"/>
  <c r="I434" i="40"/>
  <c r="G51" i="41"/>
  <c r="F51" i="41"/>
  <c r="H51" i="41"/>
  <c r="M51" i="41"/>
  <c r="E51" i="41"/>
  <c r="I51" i="41"/>
  <c r="J51" i="41"/>
  <c r="K51" i="41"/>
  <c r="L51" i="41"/>
  <c r="N51" i="41"/>
  <c r="I345" i="40"/>
  <c r="L49" i="41"/>
  <c r="M49" i="41"/>
  <c r="N49" i="41"/>
  <c r="I49" i="41"/>
  <c r="J49" i="41"/>
  <c r="E49" i="41"/>
  <c r="F49" i="41"/>
  <c r="G49" i="41"/>
  <c r="H49" i="41"/>
  <c r="K49" i="41"/>
  <c r="I244" i="40"/>
  <c r="L53" i="41"/>
  <c r="M53" i="41"/>
  <c r="N53" i="41"/>
  <c r="F53" i="41"/>
  <c r="H53" i="41"/>
  <c r="E53" i="41"/>
  <c r="G53" i="41"/>
  <c r="I53" i="41"/>
  <c r="K53" i="41"/>
  <c r="J53" i="41"/>
  <c r="I333" i="40"/>
  <c r="K544" i="39"/>
  <c r="H544" i="39"/>
  <c r="I39" i="40"/>
  <c r="K543" i="39"/>
  <c r="H543" i="39"/>
  <c r="I84" i="40"/>
  <c r="F55" i="41"/>
  <c r="G55" i="41"/>
  <c r="H55" i="41"/>
  <c r="N55" i="41"/>
  <c r="E55" i="41"/>
  <c r="M55" i="41"/>
  <c r="I55" i="41"/>
  <c r="J55" i="41"/>
  <c r="K55" i="41"/>
  <c r="L55" i="41"/>
  <c r="I522" i="40"/>
  <c r="F59" i="41"/>
  <c r="G59" i="41"/>
  <c r="H59" i="41"/>
  <c r="N59" i="41"/>
  <c r="E59" i="41"/>
  <c r="I59" i="41"/>
  <c r="J59" i="41"/>
  <c r="K59" i="41"/>
  <c r="L59" i="41"/>
  <c r="M59" i="41"/>
  <c r="I218" i="40"/>
  <c r="I114" i="40"/>
  <c r="I260" i="40"/>
  <c r="I23" i="40"/>
  <c r="F39" i="41"/>
  <c r="G39" i="41"/>
  <c r="H39" i="41"/>
  <c r="M39" i="41"/>
  <c r="N39" i="41"/>
  <c r="E39" i="41"/>
  <c r="I39" i="41"/>
  <c r="J39" i="41"/>
  <c r="K39" i="41"/>
  <c r="L39" i="41"/>
  <c r="I454" i="40"/>
  <c r="I561" i="40"/>
  <c r="I389" i="40"/>
  <c r="I421" i="40"/>
  <c r="I606" i="40"/>
  <c r="N313" i="39"/>
  <c r="O313" i="39" s="1"/>
  <c r="N310" i="39"/>
  <c r="O310" i="39" s="1"/>
  <c r="N309" i="39"/>
  <c r="O309" i="39" s="1"/>
  <c r="N308" i="39"/>
  <c r="O308" i="39" s="1"/>
  <c r="N307" i="39"/>
  <c r="O307" i="39" s="1"/>
  <c r="N306" i="39"/>
  <c r="O306" i="39" s="1"/>
  <c r="N305" i="39"/>
  <c r="O305" i="39" s="1"/>
  <c r="N304" i="39"/>
  <c r="O304" i="39" s="1"/>
  <c r="N303" i="39"/>
  <c r="O303" i="39" s="1"/>
  <c r="N302" i="39"/>
  <c r="O302" i="39" s="1"/>
  <c r="N301" i="39"/>
  <c r="O301" i="39" s="1"/>
  <c r="N298" i="39"/>
  <c r="O298" i="39" s="1"/>
  <c r="N297" i="39"/>
  <c r="O297" i="39" s="1"/>
  <c r="N296" i="39"/>
  <c r="O296" i="39" s="1"/>
  <c r="N295" i="39"/>
  <c r="O295" i="39" s="1"/>
  <c r="N294" i="39"/>
  <c r="O294" i="39" s="1"/>
  <c r="N293" i="39"/>
  <c r="O293" i="39" s="1"/>
  <c r="N292" i="39"/>
  <c r="O292" i="39" s="1"/>
  <c r="N291" i="39"/>
  <c r="O291" i="39" s="1"/>
  <c r="N290" i="39"/>
  <c r="O290" i="39" s="1"/>
  <c r="N287" i="39"/>
  <c r="O287" i="39" s="1"/>
  <c r="N286" i="39"/>
  <c r="O286" i="39" s="1"/>
  <c r="N285" i="39"/>
  <c r="O285" i="39" s="1"/>
  <c r="N284" i="39"/>
  <c r="O284" i="39" s="1"/>
  <c r="N283" i="39"/>
  <c r="O283" i="39" s="1"/>
  <c r="N282" i="39"/>
  <c r="O282" i="39" s="1"/>
  <c r="N281" i="39"/>
  <c r="O281" i="39" s="1"/>
  <c r="N280" i="39"/>
  <c r="O280" i="39" s="1"/>
  <c r="N279" i="39"/>
  <c r="O279" i="39" s="1"/>
  <c r="N278" i="39"/>
  <c r="O278" i="39" s="1"/>
  <c r="N277" i="39"/>
  <c r="O277" i="39" s="1"/>
  <c r="N275" i="39"/>
  <c r="O275" i="39" s="1"/>
  <c r="N274" i="39"/>
  <c r="O274" i="39" s="1"/>
  <c r="N273" i="39"/>
  <c r="O273" i="39" s="1"/>
  <c r="N272" i="39"/>
  <c r="O272" i="39" s="1"/>
  <c r="N271" i="39"/>
  <c r="O271" i="39" s="1"/>
  <c r="N270" i="39"/>
  <c r="O270" i="39" s="1"/>
  <c r="N269" i="39"/>
  <c r="O269" i="39" s="1"/>
  <c r="N268" i="39"/>
  <c r="O268" i="39" s="1"/>
  <c r="N267" i="39"/>
  <c r="O267" i="39" s="1"/>
  <c r="N266" i="39"/>
  <c r="O266" i="39" s="1"/>
  <c r="N265" i="39"/>
  <c r="O265" i="39" s="1"/>
  <c r="N264" i="39"/>
  <c r="O264" i="39" s="1"/>
  <c r="N261" i="39"/>
  <c r="O261" i="39" s="1"/>
  <c r="N260" i="39"/>
  <c r="O260" i="39" s="1"/>
  <c r="N259" i="39"/>
  <c r="O259" i="39" s="1"/>
  <c r="N258" i="39"/>
  <c r="O258" i="39" s="1"/>
  <c r="N257" i="39"/>
  <c r="O257" i="39" s="1"/>
  <c r="N256" i="39"/>
  <c r="O256" i="39" s="1"/>
  <c r="N255" i="39"/>
  <c r="O255" i="39" s="1"/>
  <c r="N254" i="39"/>
  <c r="O254" i="39" s="1"/>
  <c r="N253" i="39"/>
  <c r="O253" i="39" s="1"/>
  <c r="N252" i="39"/>
  <c r="O252" i="39" s="1"/>
  <c r="N251" i="39"/>
  <c r="O251" i="39" s="1"/>
  <c r="N247" i="39"/>
  <c r="O247" i="39" s="1"/>
  <c r="N246" i="39"/>
  <c r="O246" i="39" s="1"/>
  <c r="N243" i="39"/>
  <c r="O243" i="39" s="1"/>
  <c r="N242" i="39"/>
  <c r="O242" i="39" s="1"/>
  <c r="N241" i="39"/>
  <c r="O241" i="39" s="1"/>
  <c r="N240" i="39"/>
  <c r="O240" i="39" s="1"/>
  <c r="N239" i="39"/>
  <c r="O239" i="39" s="1"/>
  <c r="N238" i="39"/>
  <c r="O238" i="39" s="1"/>
  <c r="N237" i="39"/>
  <c r="O237" i="39" s="1"/>
  <c r="N236" i="39"/>
  <c r="O236" i="39" s="1"/>
  <c r="O234" i="39" s="1"/>
  <c r="C32" i="41" s="1"/>
  <c r="N232" i="39"/>
  <c r="O232" i="39" s="1"/>
  <c r="N231" i="39"/>
  <c r="O231" i="39" s="1"/>
  <c r="N230" i="39"/>
  <c r="O230" i="39" s="1"/>
  <c r="N229" i="39"/>
  <c r="O229" i="39" s="1"/>
  <c r="N228" i="39"/>
  <c r="O228" i="39" s="1"/>
  <c r="N223" i="39"/>
  <c r="O223" i="39" s="1"/>
  <c r="N222" i="39"/>
  <c r="O222" i="39" s="1"/>
  <c r="N221" i="39"/>
  <c r="O221" i="39" s="1"/>
  <c r="N220" i="39"/>
  <c r="O220" i="39" s="1"/>
  <c r="N219" i="39"/>
  <c r="O219" i="39" s="1"/>
  <c r="N215" i="39"/>
  <c r="O215" i="39" s="1"/>
  <c r="N214" i="39"/>
  <c r="O214" i="39" s="1"/>
  <c r="N213" i="39"/>
  <c r="O213" i="39" s="1"/>
  <c r="N212" i="39"/>
  <c r="O212" i="39" s="1"/>
  <c r="N211" i="39"/>
  <c r="O211" i="39" s="1"/>
  <c r="N207" i="39"/>
  <c r="O207" i="39" s="1"/>
  <c r="N206" i="39"/>
  <c r="O206" i="39" s="1"/>
  <c r="N202" i="39"/>
  <c r="O202" i="39" s="1"/>
  <c r="N201" i="39"/>
  <c r="O201" i="39" s="1"/>
  <c r="N200" i="39"/>
  <c r="O200" i="39" s="1"/>
  <c r="N199" i="39"/>
  <c r="O199" i="39" s="1"/>
  <c r="N198" i="39"/>
  <c r="O198" i="39" s="1"/>
  <c r="N197" i="39"/>
  <c r="O197" i="39" s="1"/>
  <c r="N196" i="39"/>
  <c r="O196" i="39" s="1"/>
  <c r="N195" i="39"/>
  <c r="O195" i="39" s="1"/>
  <c r="N194" i="39"/>
  <c r="O194" i="39" s="1"/>
  <c r="N193" i="39"/>
  <c r="O193" i="39" s="1"/>
  <c r="N189" i="39"/>
  <c r="O189" i="39" s="1"/>
  <c r="N188" i="39"/>
  <c r="O188" i="39" s="1"/>
  <c r="N185" i="39"/>
  <c r="O185" i="39" s="1"/>
  <c r="N184" i="39"/>
  <c r="O184" i="39" s="1"/>
  <c r="N183" i="39"/>
  <c r="O183" i="39" s="1"/>
  <c r="N182" i="39"/>
  <c r="O182" i="39" s="1"/>
  <c r="N178" i="39"/>
  <c r="O178" i="39" s="1"/>
  <c r="N175" i="39"/>
  <c r="O175" i="39" s="1"/>
  <c r="N174" i="39"/>
  <c r="O174" i="39" s="1"/>
  <c r="N173" i="39"/>
  <c r="O173" i="39" s="1"/>
  <c r="N172" i="39"/>
  <c r="O172" i="39" s="1"/>
  <c r="N170" i="39"/>
  <c r="O170" i="39" s="1"/>
  <c r="N169" i="39"/>
  <c r="O169" i="39" s="1"/>
  <c r="N168" i="39"/>
  <c r="O168" i="39" s="1"/>
  <c r="N167" i="39"/>
  <c r="O167" i="39" s="1"/>
  <c r="N165" i="39"/>
  <c r="O165" i="39" s="1"/>
  <c r="N164" i="39"/>
  <c r="O164" i="39" s="1"/>
  <c r="N163" i="39"/>
  <c r="O163" i="39" s="1"/>
  <c r="N160" i="39"/>
  <c r="O160" i="39" s="1"/>
  <c r="N159" i="39"/>
  <c r="O159" i="39" s="1"/>
  <c r="N158" i="39"/>
  <c r="O158" i="39" s="1"/>
  <c r="N157" i="39"/>
  <c r="O157" i="39" s="1"/>
  <c r="N156" i="39"/>
  <c r="O156" i="39" s="1"/>
  <c r="N155" i="39"/>
  <c r="O155" i="39" s="1"/>
  <c r="N154" i="39"/>
  <c r="O154" i="39" s="1"/>
  <c r="N153" i="39"/>
  <c r="O153" i="39" s="1"/>
  <c r="N152" i="39"/>
  <c r="O152" i="39" s="1"/>
  <c r="N151" i="39"/>
  <c r="O151" i="39" s="1"/>
  <c r="N150" i="39"/>
  <c r="O150" i="39" s="1"/>
  <c r="N149" i="39"/>
  <c r="O149" i="39" s="1"/>
  <c r="N147" i="39"/>
  <c r="O147" i="39" s="1"/>
  <c r="N146" i="39"/>
  <c r="O146" i="39" s="1"/>
  <c r="N145" i="39"/>
  <c r="O145" i="39" s="1"/>
  <c r="N143" i="39"/>
  <c r="O143" i="39" s="1"/>
  <c r="N142" i="39"/>
  <c r="O142" i="39" s="1"/>
  <c r="N141" i="39"/>
  <c r="O141" i="39" s="1"/>
  <c r="N140" i="39"/>
  <c r="O140" i="39" s="1"/>
  <c r="N139" i="39"/>
  <c r="O139" i="39" s="1"/>
  <c r="N138" i="39"/>
  <c r="O138" i="39" s="1"/>
  <c r="N137" i="39"/>
  <c r="O137" i="39" s="1"/>
  <c r="N135" i="39"/>
  <c r="O135" i="39" s="1"/>
  <c r="N134" i="39"/>
  <c r="O134" i="39" s="1"/>
  <c r="N130" i="39"/>
  <c r="O130" i="39" s="1"/>
  <c r="N129" i="39"/>
  <c r="O129" i="39" s="1"/>
  <c r="N128" i="39"/>
  <c r="O128" i="39" s="1"/>
  <c r="N127" i="39"/>
  <c r="O127" i="39" s="1"/>
  <c r="N126" i="39"/>
  <c r="O126" i="39" s="1"/>
  <c r="N122" i="39"/>
  <c r="O122" i="39" s="1"/>
  <c r="N118" i="39"/>
  <c r="O118" i="39" s="1"/>
  <c r="N117" i="39"/>
  <c r="O117" i="39" s="1"/>
  <c r="N116" i="39"/>
  <c r="O116" i="39" s="1"/>
  <c r="N115" i="39"/>
  <c r="O115" i="39" s="1"/>
  <c r="N114" i="39"/>
  <c r="O114" i="39" s="1"/>
  <c r="N112" i="39"/>
  <c r="O112" i="39" s="1"/>
  <c r="O110" i="39" s="1"/>
  <c r="C20" i="41" s="1"/>
  <c r="N108" i="39"/>
  <c r="O108" i="39" s="1"/>
  <c r="N107" i="39"/>
  <c r="O107" i="39" s="1"/>
  <c r="N106" i="39"/>
  <c r="O106" i="39" s="1"/>
  <c r="N105" i="39"/>
  <c r="O105" i="39" s="1"/>
  <c r="N104" i="39"/>
  <c r="O104" i="39" s="1"/>
  <c r="N103" i="39"/>
  <c r="O103" i="39" s="1"/>
  <c r="N100" i="39"/>
  <c r="O100" i="39" s="1"/>
  <c r="O96" i="39"/>
  <c r="N91" i="39"/>
  <c r="O91" i="39" s="1"/>
  <c r="N90" i="39"/>
  <c r="O90" i="39" s="1"/>
  <c r="N87" i="39"/>
  <c r="O87" i="39" s="1"/>
  <c r="N86" i="39"/>
  <c r="O86" i="39" s="1"/>
  <c r="N85" i="39"/>
  <c r="O85" i="39" s="1"/>
  <c r="N84" i="39"/>
  <c r="O84" i="39" s="1"/>
  <c r="N83" i="39"/>
  <c r="O83" i="39" s="1"/>
  <c r="N78" i="39"/>
  <c r="O78" i="39" s="1"/>
  <c r="N75" i="39"/>
  <c r="O75" i="39" s="1"/>
  <c r="N72" i="39"/>
  <c r="O72" i="39" s="1"/>
  <c r="N71" i="39"/>
  <c r="O71" i="39" s="1"/>
  <c r="N70" i="39"/>
  <c r="O70" i="39" s="1"/>
  <c r="N69" i="39"/>
  <c r="O69" i="39" s="1"/>
  <c r="N68" i="39"/>
  <c r="O68" i="39" s="1"/>
  <c r="N63" i="39"/>
  <c r="O63" i="39" s="1"/>
  <c r="N62" i="39"/>
  <c r="O62" i="39" s="1"/>
  <c r="N61" i="39"/>
  <c r="O61" i="39" s="1"/>
  <c r="N60" i="39"/>
  <c r="O60" i="39" s="1"/>
  <c r="N56" i="39"/>
  <c r="O56" i="39" s="1"/>
  <c r="N55" i="39"/>
  <c r="O55" i="39" s="1"/>
  <c r="N54" i="39"/>
  <c r="O54" i="39" s="1"/>
  <c r="N53" i="39"/>
  <c r="O53" i="39" s="1"/>
  <c r="N50" i="39"/>
  <c r="O50" i="39" s="1"/>
  <c r="N49" i="39"/>
  <c r="O49" i="39" s="1"/>
  <c r="N48" i="39"/>
  <c r="O48" i="39" s="1"/>
  <c r="N43" i="39"/>
  <c r="O43" i="39" s="1"/>
  <c r="N42" i="39"/>
  <c r="O42" i="39" s="1"/>
  <c r="N41" i="39"/>
  <c r="O41" i="39" s="1"/>
  <c r="N40" i="39"/>
  <c r="O40" i="39" s="1"/>
  <c r="N33" i="39"/>
  <c r="O33" i="39" s="1"/>
  <c r="N31" i="39"/>
  <c r="O31" i="39" s="1"/>
  <c r="N30" i="39"/>
  <c r="O30" i="39" s="1"/>
  <c r="N29" i="39"/>
  <c r="O29" i="39" s="1"/>
  <c r="N24" i="39"/>
  <c r="O24" i="39" s="1"/>
  <c r="N17" i="39"/>
  <c r="O17" i="39" s="1"/>
  <c r="N16" i="39"/>
  <c r="O16" i="39" s="1"/>
  <c r="N15" i="39"/>
  <c r="O15" i="39" s="1"/>
  <c r="N13" i="39"/>
  <c r="O13" i="39" s="1"/>
  <c r="O12" i="39"/>
  <c r="L21" i="41" l="1"/>
  <c r="M21" i="41"/>
  <c r="N21" i="41"/>
  <c r="G21" i="41"/>
  <c r="E21" i="41"/>
  <c r="I21" i="41"/>
  <c r="F21" i="41"/>
  <c r="H21" i="41"/>
  <c r="J21" i="41"/>
  <c r="K21" i="41"/>
  <c r="O37" i="39"/>
  <c r="C16" i="41" s="1"/>
  <c r="O81" i="39"/>
  <c r="C18" i="41" s="1"/>
  <c r="O209" i="39"/>
  <c r="C30" i="41" s="1"/>
  <c r="O187" i="39"/>
  <c r="C26" i="41" s="1"/>
  <c r="O124" i="39"/>
  <c r="C22" i="41" s="1"/>
  <c r="L33" i="41"/>
  <c r="M33" i="41"/>
  <c r="N33" i="41"/>
  <c r="F33" i="41"/>
  <c r="G33" i="41"/>
  <c r="E33" i="41"/>
  <c r="H33" i="41"/>
  <c r="I33" i="41"/>
  <c r="J33" i="41"/>
  <c r="K33" i="41"/>
  <c r="O249" i="39"/>
  <c r="C34" i="41" s="1"/>
  <c r="O191" i="39"/>
  <c r="C28" i="41" s="1"/>
  <c r="O177" i="39"/>
  <c r="O11" i="39"/>
  <c r="C12" i="41" s="1"/>
  <c r="O22" i="39"/>
  <c r="C14" i="41" s="1"/>
  <c r="G31" i="41" l="1"/>
  <c r="E31" i="41"/>
  <c r="F31" i="41"/>
  <c r="H31" i="41"/>
  <c r="M31" i="41"/>
  <c r="I31" i="41"/>
  <c r="J31" i="41"/>
  <c r="K31" i="41"/>
  <c r="L31" i="41"/>
  <c r="N31" i="41"/>
  <c r="D30" i="41"/>
  <c r="F27" i="41"/>
  <c r="M27" i="41"/>
  <c r="G27" i="41"/>
  <c r="H27" i="41"/>
  <c r="N27" i="41"/>
  <c r="E27" i="41"/>
  <c r="I27" i="41"/>
  <c r="J27" i="41"/>
  <c r="K27" i="41"/>
  <c r="L27" i="41"/>
  <c r="G15" i="41"/>
  <c r="H15" i="41"/>
  <c r="N15" i="41"/>
  <c r="E15" i="41"/>
  <c r="I15" i="41"/>
  <c r="F15" i="41"/>
  <c r="J15" i="41"/>
  <c r="K15" i="41"/>
  <c r="L15" i="41"/>
  <c r="M15" i="41"/>
  <c r="D14" i="41"/>
  <c r="G23" i="41"/>
  <c r="N23" i="41"/>
  <c r="F23" i="41"/>
  <c r="H23" i="41"/>
  <c r="M23" i="41"/>
  <c r="E23" i="41"/>
  <c r="I23" i="41"/>
  <c r="J23" i="41"/>
  <c r="K23" i="41"/>
  <c r="L23" i="41"/>
  <c r="F19" i="41"/>
  <c r="G19" i="41"/>
  <c r="H19" i="41"/>
  <c r="M19" i="41"/>
  <c r="E19" i="41"/>
  <c r="I19" i="41"/>
  <c r="J19" i="41"/>
  <c r="K19" i="41"/>
  <c r="L19" i="41"/>
  <c r="N19" i="41"/>
  <c r="L17" i="41"/>
  <c r="M17" i="41"/>
  <c r="N17" i="41"/>
  <c r="F17" i="41"/>
  <c r="E17" i="41"/>
  <c r="G17" i="41"/>
  <c r="H17" i="41"/>
  <c r="I17" i="41"/>
  <c r="J17" i="41"/>
  <c r="K17" i="41"/>
  <c r="E13" i="41"/>
  <c r="N586" i="39"/>
  <c r="P178" i="39" s="1"/>
  <c r="C24" i="41"/>
  <c r="C61" i="41" s="1"/>
  <c r="L29" i="41"/>
  <c r="M29" i="41"/>
  <c r="N29" i="41"/>
  <c r="F29" i="41"/>
  <c r="I29" i="41"/>
  <c r="E29" i="41"/>
  <c r="G29" i="41"/>
  <c r="H29" i="41"/>
  <c r="J29" i="41"/>
  <c r="K29" i="41"/>
  <c r="G35" i="41"/>
  <c r="N35" i="41"/>
  <c r="F35" i="41"/>
  <c r="H35" i="41"/>
  <c r="E35" i="41"/>
  <c r="I35" i="41"/>
  <c r="J35" i="41"/>
  <c r="K35" i="41"/>
  <c r="L35" i="41"/>
  <c r="M35" i="41"/>
  <c r="D34" i="41"/>
  <c r="P566" i="39"/>
  <c r="P570" i="39"/>
  <c r="P575" i="39"/>
  <c r="P579" i="39"/>
  <c r="P548" i="39"/>
  <c r="P552" i="39"/>
  <c r="P556" i="39"/>
  <c r="P560" i="39"/>
  <c r="P451" i="39"/>
  <c r="P455" i="39"/>
  <c r="P459" i="39"/>
  <c r="P464" i="39"/>
  <c r="P468" i="39"/>
  <c r="P473" i="39"/>
  <c r="P477" i="39"/>
  <c r="P481" i="39"/>
  <c r="P487" i="39"/>
  <c r="P491" i="39"/>
  <c r="P381" i="39"/>
  <c r="P385" i="39"/>
  <c r="P389" i="39"/>
  <c r="P393" i="39"/>
  <c r="P397" i="39"/>
  <c r="P401" i="39"/>
  <c r="P376" i="39"/>
  <c r="P337" i="39"/>
  <c r="P341" i="39"/>
  <c r="P345" i="39"/>
  <c r="P259" i="39"/>
  <c r="P263" i="39"/>
  <c r="P267" i="39"/>
  <c r="P271" i="39"/>
  <c r="P275" i="39"/>
  <c r="P279" i="39"/>
  <c r="P283" i="39"/>
  <c r="P287" i="39"/>
  <c r="P291" i="39"/>
  <c r="P295" i="39"/>
  <c r="P220" i="39"/>
  <c r="P224" i="39"/>
  <c r="P228" i="39"/>
  <c r="P232" i="39"/>
  <c r="P196" i="39"/>
  <c r="P200" i="39"/>
  <c r="P204" i="39"/>
  <c r="P143" i="39"/>
  <c r="P567" i="39"/>
  <c r="P571" i="39"/>
  <c r="P531" i="39"/>
  <c r="P536" i="39"/>
  <c r="P512" i="39"/>
  <c r="P505" i="39"/>
  <c r="P444" i="39"/>
  <c r="P448" i="39"/>
  <c r="P452" i="39"/>
  <c r="P456" i="39"/>
  <c r="P460" i="39"/>
  <c r="P465" i="39"/>
  <c r="P428" i="39"/>
  <c r="P432" i="39"/>
  <c r="P419" i="39"/>
  <c r="P411" i="39"/>
  <c r="P415" i="39"/>
  <c r="P378" i="39"/>
  <c r="P382" i="39"/>
  <c r="P386" i="39"/>
  <c r="P390" i="39"/>
  <c r="P394" i="39"/>
  <c r="P366" i="39"/>
  <c r="P370" i="39"/>
  <c r="P333" i="39"/>
  <c r="P327" i="39"/>
  <c r="P252" i="39"/>
  <c r="P256" i="39"/>
  <c r="P260" i="39"/>
  <c r="P264" i="39"/>
  <c r="P268" i="39"/>
  <c r="P272" i="39"/>
  <c r="P317" i="39"/>
  <c r="P237" i="39"/>
  <c r="P241" i="39"/>
  <c r="P246" i="39"/>
  <c r="P213" i="39"/>
  <c r="P217" i="39"/>
  <c r="P221" i="39"/>
  <c r="P225" i="39"/>
  <c r="P229" i="39"/>
  <c r="P211" i="39"/>
  <c r="P547" i="39"/>
  <c r="P513" i="39"/>
  <c r="P517" i="39"/>
  <c r="P522" i="39"/>
  <c r="P527" i="39"/>
  <c r="P533" i="39"/>
  <c r="P537" i="39"/>
  <c r="P506" i="39"/>
  <c r="P440" i="39"/>
  <c r="P445" i="39"/>
  <c r="P493" i="39"/>
  <c r="P497" i="39"/>
  <c r="P501" i="39"/>
  <c r="P421" i="39"/>
  <c r="P425" i="39"/>
  <c r="P429" i="39"/>
  <c r="P433" i="39"/>
  <c r="P408" i="39"/>
  <c r="P412" i="39"/>
  <c r="P416" i="39"/>
  <c r="P347" i="39"/>
  <c r="P351" i="39"/>
  <c r="P355" i="39"/>
  <c r="P359" i="39"/>
  <c r="P363" i="39"/>
  <c r="P367" i="39"/>
  <c r="P371" i="39"/>
  <c r="P324" i="39"/>
  <c r="P329" i="39"/>
  <c r="P253" i="39"/>
  <c r="P297" i="39"/>
  <c r="P301" i="39"/>
  <c r="P305" i="39"/>
  <c r="P309" i="39"/>
  <c r="P314" i="39"/>
  <c r="P318" i="39"/>
  <c r="P238" i="39"/>
  <c r="P242" i="39"/>
  <c r="P247" i="39"/>
  <c r="P214" i="39"/>
  <c r="P507" i="39"/>
  <c r="P454" i="39"/>
  <c r="P471" i="39"/>
  <c r="P490" i="39"/>
  <c r="P422" i="39"/>
  <c r="P409" i="39"/>
  <c r="P384" i="39"/>
  <c r="P400" i="39"/>
  <c r="P344" i="39"/>
  <c r="P360" i="39"/>
  <c r="P184" i="39"/>
  <c r="P128" i="39"/>
  <c r="P133" i="39"/>
  <c r="P138" i="39"/>
  <c r="P142" i="39"/>
  <c r="P149" i="39"/>
  <c r="P153" i="39"/>
  <c r="P157" i="39"/>
  <c r="P161" i="39"/>
  <c r="P165" i="39"/>
  <c r="P43" i="39"/>
  <c r="P47" i="39"/>
  <c r="P51" i="39"/>
  <c r="P55" i="39"/>
  <c r="P60" i="39"/>
  <c r="P64" i="39"/>
  <c r="P69" i="39"/>
  <c r="P74" i="39"/>
  <c r="P78" i="39"/>
  <c r="P26" i="39"/>
  <c r="P219" i="39"/>
  <c r="P207" i="39"/>
  <c r="P183" i="39"/>
  <c r="P137" i="39"/>
  <c r="P152" i="39"/>
  <c r="P164" i="39"/>
  <c r="P115" i="39"/>
  <c r="P89" i="39"/>
  <c r="P104" i="39"/>
  <c r="P50" i="39"/>
  <c r="P494" i="39"/>
  <c r="P426" i="39"/>
  <c r="P413" i="39"/>
  <c r="P388" i="39"/>
  <c r="P404" i="39"/>
  <c r="P348" i="39"/>
  <c r="P364" i="39"/>
  <c r="P330" i="39"/>
  <c r="P266" i="39"/>
  <c r="P282" i="39"/>
  <c r="P139" i="39"/>
  <c r="P145" i="39"/>
  <c r="P150" i="39"/>
  <c r="P154" i="39"/>
  <c r="P158" i="39"/>
  <c r="P162" i="39"/>
  <c r="P167" i="39"/>
  <c r="P172" i="39"/>
  <c r="P126" i="39"/>
  <c r="P117" i="39"/>
  <c r="P56" i="39"/>
  <c r="P61" i="39"/>
  <c r="P65" i="39"/>
  <c r="P70" i="39"/>
  <c r="P75" i="39"/>
  <c r="P79" i="39"/>
  <c r="P27" i="39"/>
  <c r="P33" i="39"/>
  <c r="P13" i="39"/>
  <c r="P17" i="39"/>
  <c r="P59" i="39"/>
  <c r="P68" i="39"/>
  <c r="P25" i="39"/>
  <c r="P15" i="39"/>
  <c r="P569" i="39"/>
  <c r="P551" i="39"/>
  <c r="P514" i="39"/>
  <c r="P534" i="39"/>
  <c r="P446" i="39"/>
  <c r="P463" i="39"/>
  <c r="P286" i="39"/>
  <c r="P302" i="39"/>
  <c r="P319" i="39"/>
  <c r="P215" i="39"/>
  <c r="P231" i="39"/>
  <c r="P206" i="39"/>
  <c r="P188" i="39"/>
  <c r="P182" i="39"/>
  <c r="P130" i="39"/>
  <c r="P135" i="39"/>
  <c r="P112" i="39"/>
  <c r="P87" i="39"/>
  <c r="P92" i="39"/>
  <c r="P98" i="39"/>
  <c r="P103" i="39"/>
  <c r="P107" i="39"/>
  <c r="P41" i="39"/>
  <c r="P45" i="39"/>
  <c r="P49" i="39"/>
  <c r="P53" i="39"/>
  <c r="P573" i="39"/>
  <c r="P518" i="39"/>
  <c r="P538" i="39"/>
  <c r="P450" i="39"/>
  <c r="P467" i="39"/>
  <c r="P502" i="39"/>
  <c r="P380" i="39"/>
  <c r="P340" i="39"/>
  <c r="P372" i="39"/>
  <c r="P274" i="39"/>
  <c r="P42" i="39"/>
  <c r="P54" i="39"/>
  <c r="P77" i="39"/>
  <c r="P35" i="39"/>
  <c r="P19" i="39"/>
  <c r="D18" i="41" l="1"/>
  <c r="D42" i="41"/>
  <c r="D36" i="41"/>
  <c r="D40" i="41"/>
  <c r="D44" i="41"/>
  <c r="D52" i="41"/>
  <c r="D46" i="41"/>
  <c r="D38" i="41"/>
  <c r="D50" i="41"/>
  <c r="D48" i="41"/>
  <c r="D56" i="41"/>
  <c r="D54" i="41"/>
  <c r="D58" i="41"/>
  <c r="D32" i="41"/>
  <c r="D20" i="41"/>
  <c r="D28" i="41"/>
  <c r="D26" i="41"/>
  <c r="D12" i="41"/>
  <c r="D61" i="41" s="1"/>
  <c r="D22" i="41"/>
  <c r="D16" i="41"/>
  <c r="P18" i="39"/>
  <c r="P270" i="39"/>
  <c r="P52" i="39"/>
  <c r="P476" i="39"/>
  <c r="P180" i="39"/>
  <c r="P293" i="39"/>
  <c r="P489" i="39"/>
  <c r="P313" i="39"/>
  <c r="P424" i="39"/>
  <c r="P216" i="39"/>
  <c r="P377" i="39"/>
  <c r="K61" i="41"/>
  <c r="P108" i="39"/>
  <c r="P339" i="39"/>
  <c r="J61" i="41"/>
  <c r="P174" i="39"/>
  <c r="P93" i="39"/>
  <c r="P441" i="39"/>
  <c r="P285" i="39"/>
  <c r="P354" i="39"/>
  <c r="P410" i="39"/>
  <c r="P352" i="39"/>
  <c r="P396" i="39"/>
  <c r="P403" i="39"/>
  <c r="P350" i="39"/>
  <c r="P240" i="39"/>
  <c r="P539" i="39"/>
  <c r="I61" i="41"/>
  <c r="P147" i="39"/>
  <c r="P336" i="39"/>
  <c r="P189" i="39"/>
  <c r="P90" i="39"/>
  <c r="P277" i="39"/>
  <c r="P470" i="39"/>
  <c r="P492" i="39"/>
  <c r="P369" i="39"/>
  <c r="E61" i="41"/>
  <c r="P76" i="39"/>
  <c r="P159" i="39"/>
  <c r="P392" i="39"/>
  <c r="P156" i="39"/>
  <c r="P203" i="39"/>
  <c r="P555" i="39"/>
  <c r="P85" i="39"/>
  <c r="P310" i="39"/>
  <c r="P194" i="39"/>
  <c r="P273" i="39"/>
  <c r="P395" i="39"/>
  <c r="P572" i="39"/>
  <c r="P292" i="39"/>
  <c r="P342" i="39"/>
  <c r="P488" i="39"/>
  <c r="P557" i="39"/>
  <c r="P316" i="39"/>
  <c r="P365" i="39"/>
  <c r="P427" i="39"/>
  <c r="P530" i="39"/>
  <c r="P179" i="39"/>
  <c r="P71" i="39"/>
  <c r="P155" i="39"/>
  <c r="P407" i="39"/>
  <c r="P141" i="39"/>
  <c r="P96" i="39"/>
  <c r="P227" i="39"/>
  <c r="P584" i="39"/>
  <c r="P20" i="39"/>
  <c r="P120" i="39"/>
  <c r="P294" i="39"/>
  <c r="P230" i="39"/>
  <c r="P269" i="39"/>
  <c r="P391" i="39"/>
  <c r="P462" i="39"/>
  <c r="P568" i="39"/>
  <c r="P288" i="39"/>
  <c r="P338" i="39"/>
  <c r="P483" i="39"/>
  <c r="P553" i="39"/>
  <c r="P312" i="39"/>
  <c r="P361" i="39"/>
  <c r="P423" i="39"/>
  <c r="P525" i="39"/>
  <c r="P83" i="39"/>
  <c r="P34" i="39"/>
  <c r="P368" i="39"/>
  <c r="P44" i="39"/>
  <c r="P185" i="39"/>
  <c r="P100" i="39"/>
  <c r="P199" i="39"/>
  <c r="P578" i="39"/>
  <c r="P335" i="39"/>
  <c r="P550" i="39"/>
  <c r="P304" i="39"/>
  <c r="P500" i="39"/>
  <c r="P516" i="39"/>
  <c r="P326" i="39"/>
  <c r="P508" i="39"/>
  <c r="F61" i="41"/>
  <c r="P168" i="39"/>
  <c r="P181" i="39"/>
  <c r="P223" i="39"/>
  <c r="P581" i="39"/>
  <c r="P435" i="39"/>
  <c r="P163" i="39"/>
  <c r="P106" i="39"/>
  <c r="P434" i="39"/>
  <c r="P198" i="39"/>
  <c r="P399" i="39"/>
  <c r="P577" i="39"/>
  <c r="P346" i="39"/>
  <c r="P561" i="39"/>
  <c r="P251" i="39"/>
  <c r="P431" i="39"/>
  <c r="P565" i="39"/>
  <c r="N61" i="41"/>
  <c r="P195" i="39"/>
  <c r="P151" i="39"/>
  <c r="P127" i="39"/>
  <c r="P30" i="39"/>
  <c r="P387" i="39"/>
  <c r="P453" i="39"/>
  <c r="P580" i="39"/>
  <c r="P353" i="39"/>
  <c r="P499" i="39"/>
  <c r="P515" i="39"/>
  <c r="P99" i="39"/>
  <c r="P118" i="39"/>
  <c r="P46" i="39"/>
  <c r="P134" i="39"/>
  <c r="P306" i="39"/>
  <c r="P523" i="39"/>
  <c r="P343" i="39"/>
  <c r="P558" i="39"/>
  <c r="P362" i="39"/>
  <c r="P526" i="39"/>
  <c r="P255" i="39"/>
  <c r="P447" i="39"/>
  <c r="L25" i="41"/>
  <c r="L61" i="41" s="1"/>
  <c r="M25" i="41"/>
  <c r="M61" i="41" s="1"/>
  <c r="N25" i="41"/>
  <c r="H25" i="41"/>
  <c r="H61" i="41" s="1"/>
  <c r="E25" i="41"/>
  <c r="F25" i="41"/>
  <c r="G25" i="41"/>
  <c r="I25" i="41"/>
  <c r="J25" i="41"/>
  <c r="K25" i="41"/>
  <c r="D24" i="41"/>
  <c r="P84" i="39"/>
  <c r="P14" i="39"/>
  <c r="P114" i="39"/>
  <c r="P254" i="39"/>
  <c r="P48" i="39"/>
  <c r="P129" i="39"/>
  <c r="P458" i="39"/>
  <c r="P258" i="39"/>
  <c r="P105" i="39"/>
  <c r="P193" i="39"/>
  <c r="P559" i="39"/>
  <c r="P289" i="39"/>
  <c r="P485" i="39"/>
  <c r="P554" i="39"/>
  <c r="P308" i="39"/>
  <c r="P358" i="39"/>
  <c r="P420" i="39"/>
  <c r="P521" i="39"/>
  <c r="P212" i="39"/>
  <c r="P323" i="39"/>
  <c r="P414" i="39"/>
  <c r="P442" i="39"/>
  <c r="P173" i="39"/>
  <c r="P356" i="39"/>
  <c r="P479" i="39"/>
  <c r="P244" i="39"/>
  <c r="P160" i="39"/>
  <c r="P29" i="39"/>
  <c r="P119" i="39"/>
  <c r="P40" i="39"/>
  <c r="P529" i="39"/>
  <c r="P94" i="39"/>
  <c r="P202" i="39"/>
  <c r="P281" i="39"/>
  <c r="P475" i="39"/>
  <c r="P300" i="39"/>
  <c r="P496" i="39"/>
  <c r="P542" i="39"/>
  <c r="P373" i="39"/>
  <c r="P39" i="39"/>
  <c r="P169" i="39"/>
  <c r="P543" i="39"/>
  <c r="P243" i="39"/>
  <c r="P296" i="39"/>
  <c r="P535" i="39"/>
  <c r="P131" i="39"/>
  <c r="P101" i="39"/>
  <c r="P466" i="39"/>
  <c r="P66" i="39"/>
  <c r="P430" i="39"/>
  <c r="P91" i="39"/>
  <c r="P236" i="39"/>
  <c r="P16" i="39"/>
  <c r="P116" i="39"/>
  <c r="P278" i="39"/>
  <c r="P226" i="39"/>
  <c r="P265" i="39"/>
  <c r="P457" i="39"/>
  <c r="P585" i="39"/>
  <c r="P284" i="39"/>
  <c r="P334" i="39"/>
  <c r="P478" i="39"/>
  <c r="P549" i="39"/>
  <c r="P307" i="39"/>
  <c r="P357" i="39"/>
  <c r="P439" i="39"/>
  <c r="P519" i="39"/>
  <c r="G61" i="41"/>
  <c r="P239" i="39"/>
  <c r="P62" i="39"/>
  <c r="P146" i="39"/>
  <c r="P498" i="39"/>
  <c r="P486" i="39"/>
  <c r="P86" i="39"/>
  <c r="P315" i="39"/>
  <c r="P72" i="39"/>
  <c r="P24" i="39"/>
  <c r="P175" i="39"/>
  <c r="P262" i="39"/>
  <c r="P222" i="39"/>
  <c r="P261" i="39"/>
  <c r="P383" i="39"/>
  <c r="P201" i="39"/>
  <c r="P280" i="39"/>
  <c r="P402" i="39"/>
  <c r="P474" i="39"/>
  <c r="P303" i="39"/>
  <c r="P290" i="39"/>
  <c r="P58" i="39"/>
  <c r="P140" i="39"/>
  <c r="P480" i="39"/>
  <c r="P12" i="39"/>
  <c r="P122" i="39"/>
  <c r="P298" i="39"/>
  <c r="P63" i="39"/>
  <c r="P31" i="39"/>
  <c r="P170" i="39"/>
  <c r="P325" i="39"/>
  <c r="P218" i="39"/>
  <c r="P257" i="39"/>
  <c r="P379" i="39"/>
  <c r="P449" i="39"/>
  <c r="P197" i="39"/>
  <c r="P276" i="39"/>
  <c r="P398" i="39"/>
  <c r="P469" i="39"/>
  <c r="P576" i="39"/>
  <c r="P299" i="39"/>
  <c r="P349" i="39"/>
  <c r="P495" i="39"/>
  <c r="P544" i="39"/>
</calcChain>
</file>

<file path=xl/sharedStrings.xml><?xml version="1.0" encoding="utf-8"?>
<sst xmlns="http://schemas.openxmlformats.org/spreadsheetml/2006/main" count="2327" uniqueCount="1220">
  <si>
    <t>Orientações acerca da elaboração de planilha orçamentária para a retomada de obras inacabadas</t>
  </si>
  <si>
    <t>Serviço que não será executado (executado 100% no pacto original) - (ZERAR QUANTITATIVOS)</t>
  </si>
  <si>
    <t>Serviço complementar remanescente do pacto original - executado parcialmente no contrato anterior, ou que será mantido por ocasião da repactuação, ou mesmo que deverá ser refeito por ocasião da retomada da obra.</t>
  </si>
  <si>
    <t>Novos serviços incluídos na planilha em decorrência de elementos ou sistemas construtivos condenados no laudo Técnico de vistoria. (Exemplos, tais como: demolições, remoções, retiradas, refazimentos, bota-foras, outros)</t>
  </si>
  <si>
    <t>Serviços provenientes de alterações de Projeto (Serviços trocados por outros serviços ou alteração de especificação técnica de materiais). Exemplos: adequações de acessibilidade, acréscimos e outras adequações pertinentes.</t>
  </si>
  <si>
    <t>1)</t>
  </si>
  <si>
    <t>Acesso a planilha original pactuada (ver ano do pacto/Termo de compromisso/convênio e compatibilizar com a versão da planilha)</t>
  </si>
  <si>
    <t>link</t>
  </si>
  <si>
    <t>Ensino Fundamental — Fundo Nacional de Desenvolvimento da Educação (www.gov.br)</t>
  </si>
  <si>
    <t>Obs.:</t>
  </si>
  <si>
    <t>Escolha a tipologia da obra, no menu seguinte: versão de planilha, conforme ano de pacto do Termo de compromisso/convênio (se for o caso);</t>
  </si>
  <si>
    <t>Acessar também a obra no SIMEC, módulo Obras 2.0, clicar em "pré obra" (marcado em vermelho), acessar a aba "planilha orçamentária". Essa situação demonstra a planilha pactuada com a versão de atualização de planilha, conforme versão de projeto;</t>
  </si>
  <si>
    <t>É importante compatibilizar as versões de planilha com a versão do pacto original. Ainda, por se tratar de retomada de obra, importante dimensionar serviços já executados, não executado, bem como serviços que precisarão ser refeitos.</t>
  </si>
  <si>
    <t>Além disso, ao se identificar um serviço em que seja preciso ser refeito, importante compor serviços, atis como: reparações, demolições, retiradas e remoçoes, devidamente compostos pelo SINAPI e incluidos na nova planilha de repactuação.</t>
  </si>
  <si>
    <t>ITEM</t>
  </si>
  <si>
    <t>CÓDIGO</t>
  </si>
  <si>
    <t>FONTE</t>
  </si>
  <si>
    <t>DESCRIÇÃO DOS SERVIÇOS</t>
  </si>
  <si>
    <t>UNID.</t>
  </si>
  <si>
    <t>QUANT.</t>
  </si>
  <si>
    <t xml:space="preserve">SERVIÇOS PRELIMINARES </t>
  </si>
  <si>
    <t>SERVIÇOS COMPLEMENTARES</t>
  </si>
  <si>
    <t>DADOS DA OBRA</t>
  </si>
  <si>
    <t>LEGENDA</t>
  </si>
  <si>
    <t>PROJETO:</t>
  </si>
  <si>
    <t>ID DE IDENT:</t>
  </si>
  <si>
    <t>BDI:</t>
  </si>
  <si>
    <t>NOME OBRA:</t>
  </si>
  <si>
    <t>Refer.:</t>
  </si>
  <si>
    <t>Endereço:</t>
  </si>
  <si>
    <t>Encargos sociais:</t>
  </si>
  <si>
    <t>Com desoneração</t>
  </si>
  <si>
    <t>PLANILHA DE REPACTUAÇÃO COM BASE NA PLANILHA DO PACTO ORIGINAL</t>
  </si>
  <si>
    <t>SERVIÇOS PLANILHA DO PACTO ORIGINAL</t>
  </si>
  <si>
    <t>SERVIÇOS EXECUTADOS (QUANT. ACUMULADO)</t>
  </si>
  <si>
    <t>SERVIÇOS DA NOVA PACTUAÇÃO</t>
  </si>
  <si>
    <t>VALORES ATUALIZADOS (REPACTUAÇÃO)</t>
  </si>
  <si>
    <t>% (EXEC)</t>
  </si>
  <si>
    <t xml:space="preserve">CÓDIGO </t>
  </si>
  <si>
    <t xml:space="preserve">FONTE </t>
  </si>
  <si>
    <t>UND</t>
  </si>
  <si>
    <t>QTD</t>
  </si>
  <si>
    <t xml:space="preserve">VALOR UNIT.  SEM  BDI </t>
  </si>
  <si>
    <t xml:space="preserve">VALOR UNIT.  COM  BDI </t>
  </si>
  <si>
    <t xml:space="preserve">VALOR TOTAL </t>
  </si>
  <si>
    <t>% DO VALOR TOTAL</t>
  </si>
  <si>
    <t>CUSTO TOTAL REFERENTE AO PACTO ORIGINAL</t>
  </si>
  <si>
    <t>VALOR TOTAL DA OBRA A SER RETOMADA COM BDI</t>
  </si>
  <si>
    <t xml:space="preserve">PLANILHA ORÇAMENTÁRIA DE REPACTUAÇÃO DE OBRA INACABADA </t>
  </si>
  <si>
    <t>Obra: Proinfância - Tipo 1- opção 220V com sapatas - ID 3034985</t>
  </si>
  <si>
    <t>Data de preço: janeiro/2020 com desoneração</t>
  </si>
  <si>
    <t>Local da Obra: Prolongamento da Av. "JK", Loteamento Vicente Vieira, Pintópolis MG</t>
  </si>
  <si>
    <t/>
  </si>
  <si>
    <t>BDI :</t>
  </si>
  <si>
    <t>PLANILHA ORÇAMENTÁRIA</t>
  </si>
  <si>
    <t>UN.</t>
  </si>
  <si>
    <t>CUSTO (R$)</t>
  </si>
  <si>
    <t>PREÇO (R$)</t>
  </si>
  <si>
    <t>VALOR (R$)</t>
  </si>
  <si>
    <t>1.1</t>
  </si>
  <si>
    <t>74209/1</t>
  </si>
  <si>
    <t>SINAPI</t>
  </si>
  <si>
    <t>Placa da obra em chapa de aço galvanizado, Padrão Governo Federal</t>
  </si>
  <si>
    <t xml:space="preserve"> m²</t>
  </si>
  <si>
    <t>1.2</t>
  </si>
  <si>
    <t>74220/1</t>
  </si>
  <si>
    <t>Tapume de chapa de madeira compensada, espessura 6mm (40x2,20m)</t>
  </si>
  <si>
    <t>1.3</t>
  </si>
  <si>
    <t>C2850</t>
  </si>
  <si>
    <t>SEINFRA</t>
  </si>
  <si>
    <t>Ligação provisória de energia elétrica aérea monofásica 50A com poste de concreto; inclusive cabeamento, caixa de proteção para medidor e aterramento</t>
  </si>
  <si>
    <t>un</t>
  </si>
  <si>
    <t>1.4</t>
  </si>
  <si>
    <t>Instalação provisória de água  e sanitário</t>
  </si>
  <si>
    <t>1.5</t>
  </si>
  <si>
    <t>Execução de sanitário e vestiário em canteiro de obra, inclusive instalação e aparelhos</t>
  </si>
  <si>
    <t>1.6</t>
  </si>
  <si>
    <t>Barracão para escritório de obra porte pequeno s=20,00m²</t>
  </si>
  <si>
    <t>1.7</t>
  </si>
  <si>
    <t>Barracão provisório para deposito</t>
  </si>
  <si>
    <t>1.8</t>
  </si>
  <si>
    <t>C1630</t>
  </si>
  <si>
    <t xml:space="preserve">Locação da obra (execução de gabarito) </t>
  </si>
  <si>
    <t>1.9</t>
  </si>
  <si>
    <t>73859/2</t>
  </si>
  <si>
    <t>Limpeza mecanizada de terreno com remoção de camada vegetal</t>
  </si>
  <si>
    <t xml:space="preserve">Subtotal </t>
  </si>
  <si>
    <t>MOVIMENTO DE TERRA PARA FUNDAÇÕES</t>
  </si>
  <si>
    <t>2.1</t>
  </si>
  <si>
    <t>EDIFICAÇÃO</t>
  </si>
  <si>
    <t>2.1.1</t>
  </si>
  <si>
    <t>Aterro apiloado em camadas de 0,20 m com material argilo - arenoso (entre baldrames)</t>
  </si>
  <si>
    <t>m³</t>
  </si>
  <si>
    <t>2.1.2</t>
  </si>
  <si>
    <t>Escavação mecanizada com previsão de forma</t>
  </si>
  <si>
    <t>2.1.3</t>
  </si>
  <si>
    <t>Regularização e compactação do fundo de valas</t>
  </si>
  <si>
    <t>m²</t>
  </si>
  <si>
    <t>2.1.4</t>
  </si>
  <si>
    <t>Reaterro mecanizado de valas com retroescavadeira</t>
  </si>
  <si>
    <t>2.2</t>
  </si>
  <si>
    <t>MURETA E ABRIGO GÁS</t>
  </si>
  <si>
    <t>2.2.1</t>
  </si>
  <si>
    <t>2.2.2</t>
  </si>
  <si>
    <t xml:space="preserve">Regularização e compactação do fundo de valas </t>
  </si>
  <si>
    <t>2.2.3</t>
  </si>
  <si>
    <t>Reaterro manual de valas com compactação mecanizada</t>
  </si>
  <si>
    <t>2.3</t>
  </si>
  <si>
    <t>CASTELO D'ÁGUA</t>
  </si>
  <si>
    <t>2.3.1</t>
  </si>
  <si>
    <t>2.3.2</t>
  </si>
  <si>
    <t>2.3.3</t>
  </si>
  <si>
    <t>FUNDAÇÕES</t>
  </si>
  <si>
    <t>3.1</t>
  </si>
  <si>
    <t>CONCRETO ARMADO PARA FUNDAÇÕES - SAPATAS</t>
  </si>
  <si>
    <t>3.1.1</t>
  </si>
  <si>
    <t>Lastro de concreto não-estrutural, espessura 5cm - fundo de vala</t>
  </si>
  <si>
    <t>3.1.2</t>
  </si>
  <si>
    <t>Forma de madeira em tábuas para fundações, com reaproveitamento</t>
  </si>
  <si>
    <t>3.1.3</t>
  </si>
  <si>
    <t>Armação de aço CA-50 Ø 6,3mm; incluso fornecimento, corte, dobra e colocação</t>
  </si>
  <si>
    <t>kg</t>
  </si>
  <si>
    <t>3.1.4</t>
  </si>
  <si>
    <t>Armação de aço CA-50 Ø 8mm; incluso fornecimento, corte, dobra e colocação</t>
  </si>
  <si>
    <t>3.1.5</t>
  </si>
  <si>
    <t>Armação de aço CA-50 Ø 10mm; incluso fornecimento, corte, dobra e colocação</t>
  </si>
  <si>
    <t>3.1.6</t>
  </si>
  <si>
    <t>Armação de aço CA-50 Ø 12,5mm; incluso fornecimento, corte, dobra e colocação</t>
  </si>
  <si>
    <t>3.1.7</t>
  </si>
  <si>
    <t>Armação de aço CA-60 Ø 5,0mm; incluso fornecimento, corte, dobra e colocação</t>
  </si>
  <si>
    <t>3.1.8</t>
  </si>
  <si>
    <t>Concreto Bombeado fck= 25MPa; incluindo preparo, lançamento e adensamento</t>
  </si>
  <si>
    <t>3.2</t>
  </si>
  <si>
    <t>CONCRETO ARMADO PARA FUNDAÇÕES - VIGAS BALDRAMES</t>
  </si>
  <si>
    <t>3.2.1</t>
  </si>
  <si>
    <t>3.2.2</t>
  </si>
  <si>
    <t>Lastro de concreto não-estrutural, espessura 7cm, com impermeabilizante - entre baldrames</t>
  </si>
  <si>
    <t>3.2.3</t>
  </si>
  <si>
    <t>3.2.4</t>
  </si>
  <si>
    <t>3.2.5</t>
  </si>
  <si>
    <t>3.2.6</t>
  </si>
  <si>
    <t>3.2.7</t>
  </si>
  <si>
    <t>3.2.8</t>
  </si>
  <si>
    <t>3.2.9</t>
  </si>
  <si>
    <t>3.3</t>
  </si>
  <si>
    <t>FUNDAÇÃO DO CASTELO D'ÁGUA</t>
  </si>
  <si>
    <t>3.3.1</t>
  </si>
  <si>
    <t>Estaca escavada mecanicamente com 25 cm de diametro, sem armação</t>
  </si>
  <si>
    <t>m</t>
  </si>
  <si>
    <t>3.3.2</t>
  </si>
  <si>
    <t>Arrasamento mecanico de estaca de concreto armado, diametros de até 40 cm</t>
  </si>
  <si>
    <t>3.3.3</t>
  </si>
  <si>
    <t>Lastro de concreto não-estrutural, espessura 5cm</t>
  </si>
  <si>
    <t>3.3.4</t>
  </si>
  <si>
    <t>3.3.5</t>
  </si>
  <si>
    <t>3.3.6</t>
  </si>
  <si>
    <t>3.3.7</t>
  </si>
  <si>
    <t>Armação de aço CA-50 Ø 25mm; incluso fornecimento, corte, dobra e colocação</t>
  </si>
  <si>
    <t>3.3.8</t>
  </si>
  <si>
    <t>Armação de aço CA-60 Ø 4,2mm; incluso fornecimento, corte, dobra e colocação</t>
  </si>
  <si>
    <t>3.3.9</t>
  </si>
  <si>
    <t>3.4</t>
  </si>
  <si>
    <t>ABRIGO DE GÁS - BLOCOS</t>
  </si>
  <si>
    <t>3.4.1</t>
  </si>
  <si>
    <t>Estaca escavada mecanicamente com 30 cm de diametro, sem armação</t>
  </si>
  <si>
    <t>3.4.2</t>
  </si>
  <si>
    <t>Lastro de concreto não-estrutural, espessura 5 cm</t>
  </si>
  <si>
    <t>3.4.3</t>
  </si>
  <si>
    <t>3.4.4</t>
  </si>
  <si>
    <t>3.4.5</t>
  </si>
  <si>
    <t>3.5</t>
  </si>
  <si>
    <t>MURETA E ABRIGO DE GÁS - VIGAS BALDRAME</t>
  </si>
  <si>
    <t>3.5.1</t>
  </si>
  <si>
    <t>3.5.2</t>
  </si>
  <si>
    <t>3.5.3</t>
  </si>
  <si>
    <t>3.5.4</t>
  </si>
  <si>
    <t>3.5.5</t>
  </si>
  <si>
    <t>3.5.6</t>
  </si>
  <si>
    <t xml:space="preserve">SUPERESTRUTURA </t>
  </si>
  <si>
    <t>4.1</t>
  </si>
  <si>
    <t>CONCRETO ARMADO - PILARES</t>
  </si>
  <si>
    <t>4.1.1</t>
  </si>
  <si>
    <t>Montagem e desmontagem de forma para pilares, em chapa de madeira compensada plastificada com reaproveitamento</t>
  </si>
  <si>
    <t>4.1.2</t>
  </si>
  <si>
    <t>4.1.3</t>
  </si>
  <si>
    <t>4.1.4</t>
  </si>
  <si>
    <t>4.1.5</t>
  </si>
  <si>
    <t>4.2</t>
  </si>
  <si>
    <t>CONCRETO ARMADO - VIGAS</t>
  </si>
  <si>
    <t>4.2.1</t>
  </si>
  <si>
    <t>Montagem e desmontagem de forma para vigas, em chapa de madeira compensada plastificada com reaproveitamento</t>
  </si>
  <si>
    <t>4.2.2</t>
  </si>
  <si>
    <t>4.2.3</t>
  </si>
  <si>
    <t>4.2.4</t>
  </si>
  <si>
    <t>4.2.5</t>
  </si>
  <si>
    <t>4.2.6</t>
  </si>
  <si>
    <t>4.3</t>
  </si>
  <si>
    <t>CONCRETO ARMADO PARA VERGAS</t>
  </si>
  <si>
    <t>4.3.1</t>
  </si>
  <si>
    <t>Verga e contraverga pré-moldada fck= 20MPa, seção 10x10cm</t>
  </si>
  <si>
    <t>4.4</t>
  </si>
  <si>
    <t>CONCRETO ARMADO - MURETA - PILARES</t>
  </si>
  <si>
    <t>4.4.1</t>
  </si>
  <si>
    <t>4.4.2</t>
  </si>
  <si>
    <t>4.4.3</t>
  </si>
  <si>
    <t>4.4.4</t>
  </si>
  <si>
    <t>4.5</t>
  </si>
  <si>
    <t>CONCRETO ARMADO -CASA DE GÁS - PILARES, VIGAS E LAJE</t>
  </si>
  <si>
    <t>4.5.1</t>
  </si>
  <si>
    <t>4.5.2</t>
  </si>
  <si>
    <t>4.5.3</t>
  </si>
  <si>
    <t>4.5.4</t>
  </si>
  <si>
    <t>4.5.5</t>
  </si>
  <si>
    <t>4.5.6</t>
  </si>
  <si>
    <t>SISTEMA DE VEDAÇÃO VERTICAL</t>
  </si>
  <si>
    <t>5.1</t>
  </si>
  <si>
    <t>ELEMENTOS VAZADOS</t>
  </si>
  <si>
    <t>5.1.1</t>
  </si>
  <si>
    <t>73937/1</t>
  </si>
  <si>
    <t>Cobogó de concreto (elemento vazado)  - (6x40x40cm) assentado com argamassa traço 1:4 (cimento, areia)</t>
  </si>
  <si>
    <t>5.2</t>
  </si>
  <si>
    <t>ALVENARIA DE VEDAÇÃO</t>
  </si>
  <si>
    <t>5.2.1</t>
  </si>
  <si>
    <t>Alvenaria de vedação de 1/2 vez em tijolos cerâmicos (dimensões nominais: 39x19x09); assentamento em argamassa no traço 1:2:8 (cimento, cal e areia)  para parede interna</t>
  </si>
  <si>
    <t>5.2.2</t>
  </si>
  <si>
    <t>Alvenaria de vedação de 1 vez em tijolos cerâmicos de 08 furos (dimensões nominais: 19x19x09); assentamento em argamassa no traço 1:2:8 (cimento, cal e areia) para sóculos</t>
  </si>
  <si>
    <t>5.2.3</t>
  </si>
  <si>
    <t>Alvenaria de vedação horizontal em tijolos cerâmicos dimensões nominais: 14x19x39; assentamento em argamassa no traço 1:2:8 (cimento, cal e areia) para parede externa</t>
  </si>
  <si>
    <t>5.2.4</t>
  </si>
  <si>
    <t>Alvenaria em tijolos maciços 5x10x20 cm (espessura 10cm), acentamento com argamassa no traço 1:2:8 (cimento, cal e areia)</t>
  </si>
  <si>
    <t>5.2.5</t>
  </si>
  <si>
    <t>Fixação (encunhamento) de alvenaria de vedação com espuma de poliuretano expansiva</t>
  </si>
  <si>
    <t>5.2.6</t>
  </si>
  <si>
    <t>C4070</t>
  </si>
  <si>
    <t>Divisória de banheiros e sanitários em granito com espessura de 2cm polido assentado com argamassa traço 1:4</t>
  </si>
  <si>
    <t>5.2.7</t>
  </si>
  <si>
    <t>Fechamento de shafts com placas de gesso acartonado</t>
  </si>
  <si>
    <t>5.3</t>
  </si>
  <si>
    <t>ALVENARIA DA MURETA</t>
  </si>
  <si>
    <t>5.3.1</t>
  </si>
  <si>
    <t>Alvenaria de vedação horizontal em tijolos cerâmicos dimensões nominais: 14x19x39; assentamento em argamassa no traço 1:2:8 (cimento, cal e areia)</t>
  </si>
  <si>
    <t xml:space="preserve">ESQUADRIAS </t>
  </si>
  <si>
    <t>6.1</t>
  </si>
  <si>
    <t>PORTAS DE MADEIRA</t>
  </si>
  <si>
    <t>6.1.1</t>
  </si>
  <si>
    <t xml:space="preserve">Porta de Madeira - PM1 - 70x210, incluso ferragens e fechadura, conforme projeto de esquadrias </t>
  </si>
  <si>
    <t>6.1.2</t>
  </si>
  <si>
    <t>CPU</t>
  </si>
  <si>
    <t>Porta de Madeira - PM2 - 80x210, com veneziana, incluso ferragens e fechadura, conforme projeto de esquadrias</t>
  </si>
  <si>
    <t>6.1.3</t>
  </si>
  <si>
    <t>Porta de Madeira - PM3 - 82x210, incluso ferragens e fechadura, conforme projeto de esquadrias</t>
  </si>
  <si>
    <t>6.1.4</t>
  </si>
  <si>
    <t xml:space="preserve">Porta de Madeira - PM4 - 80x210, incluso ferragens e fechadura, conforme projeto de esquadrias </t>
  </si>
  <si>
    <t>6.1.5</t>
  </si>
  <si>
    <t xml:space="preserve">Porta de Madeira - PM5 - 82 cm x 210 cm com visor, incluso ferragens e fechadura, conforme projeto de esquadrias </t>
  </si>
  <si>
    <t>6.1.6</t>
  </si>
  <si>
    <t>Porta de compesando de madeira - PM6 - 60x100, folha lisa revestida com laminado melamínico, incluso ferragens, conforme projeto de esquadrias</t>
  </si>
  <si>
    <t>6.2</t>
  </si>
  <si>
    <t>FERRAGENS E ACESSÓRIOS</t>
  </si>
  <si>
    <t>6.2.1</t>
  </si>
  <si>
    <t>74046/2</t>
  </si>
  <si>
    <t>Fechadura de embutir completa, tipo tarjeta livre-ocupado</t>
  </si>
  <si>
    <t>6.2.2</t>
  </si>
  <si>
    <t>Barra de apoio 60 cm, aço inox polido, Deca ou equivalente - PM3 e PM5</t>
  </si>
  <si>
    <t>6.2.3</t>
  </si>
  <si>
    <t>Chapa metalica (alumínio) 0,80m x 0,4m, e= 1mm para as portas</t>
  </si>
  <si>
    <t>6.3</t>
  </si>
  <si>
    <t>PORTAS EM ALUMÍNIO</t>
  </si>
  <si>
    <t>6.3.1</t>
  </si>
  <si>
    <t>Porta de abrir - PA1 - 100x210 em chapa de alumínio com veneziana e vidro mini boreal- conforme projeto de esquadrias, inclusive ferragens e vidro</t>
  </si>
  <si>
    <t>6.3.2</t>
  </si>
  <si>
    <t>Porta de abrir - PA2 - 80x210 em chapa de alumínio com veneziana e vidro mini boreal- conforme projeto de esquadrias, inclusive ferragens e vidro</t>
  </si>
  <si>
    <t>6.3.3</t>
  </si>
  <si>
    <t>Porta de abrir - PA3 - 160x210 em chapa de alumínio com veneziana- conforme projeto de esquadrias, inclusive ferragens e vidro</t>
  </si>
  <si>
    <t>6.3.4</t>
  </si>
  <si>
    <t>Porta de correr - PA4 - 450x270  conforme projeto de esquadrias, inclusive ferragens e vidro liso incolor, espessura 8mm</t>
  </si>
  <si>
    <t>6.3.5</t>
  </si>
  <si>
    <t>Porta de correr - PA5 - 240x210  - conforme projeto de esquadrias, inclusive ferragens e vidro liso incolor, espessura 8mm</t>
  </si>
  <si>
    <t>6.3.6</t>
  </si>
  <si>
    <t>Porta de abrir - PA6 - 120x170 - veneziana- conforme projeto de esquadrias, inclusive ferragens</t>
  </si>
  <si>
    <t>6.3.7</t>
  </si>
  <si>
    <t>Porta de abrir - PA7 - 160+90x210 - veneziana- conforme projeto de esquadrias, inclusive ferragens</t>
  </si>
  <si>
    <t>6.4</t>
  </si>
  <si>
    <t>PORTAS DE VIDRO - PV</t>
  </si>
  <si>
    <t>6.4.1</t>
  </si>
  <si>
    <t>73838/1</t>
  </si>
  <si>
    <t xml:space="preserve">Porta de Vidro temperado - PV1 - 175x230, com ferragens, conforme projeto de esquadrias </t>
  </si>
  <si>
    <t>6.4.2</t>
  </si>
  <si>
    <t xml:space="preserve">Porta de Vidro temperado - PV2 - 175x230, de abir,com ferragens, conforme projeto de esquadrias </t>
  </si>
  <si>
    <t>6.4.3</t>
  </si>
  <si>
    <t>Bandeiras fixas de vidro 175x35 para porta PV2, conforme projeto de esquadria</t>
  </si>
  <si>
    <t>6.5</t>
  </si>
  <si>
    <t xml:space="preserve">JANELAS DE ALUMÍNIO - JA </t>
  </si>
  <si>
    <t>6.5.1</t>
  </si>
  <si>
    <t>Janela de Alumínio - JA-01, 70x125, completa conforme projeto de esquadrias - Guilhotina</t>
  </si>
  <si>
    <t>6.5.2</t>
  </si>
  <si>
    <t>Janela de Alumínio - JA-02, 110x145, completa conforme projeto de esquadrias - Guilhotina</t>
  </si>
  <si>
    <t>6.5.3</t>
  </si>
  <si>
    <t>Janela de Alumínio - JA-03, 140x115, completa conforme projeto de esquadrias - Fixa</t>
  </si>
  <si>
    <t>6.5.4</t>
  </si>
  <si>
    <t>Janela de Alumínio - JA-04, 140x145, completa conforme projeto de esquadrias - Guilhotina</t>
  </si>
  <si>
    <t>6.5.5</t>
  </si>
  <si>
    <t>Janela de Alumínio - JA-05, 200x105, completa conforme projeto de esquadrias - Fixa</t>
  </si>
  <si>
    <t>6.5.6</t>
  </si>
  <si>
    <t>Janela de Alumínio - JA-06, 210x50, completa conforme projeto de esquadrias - Maxim-ar - incluso vidro liso incolor, espessura 6mm</t>
  </si>
  <si>
    <t>6.5.7</t>
  </si>
  <si>
    <t>Janela de Alumínio - JA-07, 210x75, completa conforme projeto de esquadrias - Maxim-ar - incluso vidro liso incolor, espessura 6mm</t>
  </si>
  <si>
    <t>6.5.8</t>
  </si>
  <si>
    <t>Janela de Alumínio - JA-08, 210x100, completa conforme projeto de esquadrias - Maxim-ar - incluso vidro liso incolor, espessura 6mm</t>
  </si>
  <si>
    <t>6.5.9</t>
  </si>
  <si>
    <t>Janela de Alumínio - JA-09, 210x150, completa conforme projeto de esquadrias - Maxim-ar - incluso vidro liso incolor, espessura 6mm</t>
  </si>
  <si>
    <t>6.5.10</t>
  </si>
  <si>
    <t>Janela de Alumínio - JA-10, 140x150, completa conforme projeto de esquadrias - Maxim-ar - incluso vidro liso incolor, espessura 6mm</t>
  </si>
  <si>
    <t>6.5.11</t>
  </si>
  <si>
    <t>Janela de Alumínio - JA-11, 140x75, completa conforme projeto de esquadrias - Maxim-ar - incluso vidro liso incolor, espessura 6mm</t>
  </si>
  <si>
    <t>6.5.12</t>
  </si>
  <si>
    <t>Janela de Alumínio - JA-12, 420x50, completa conforme projeto de esquadrias - Maxim-ar - incluso vidro liso incolor, espessura 6mm</t>
  </si>
  <si>
    <t>6.5.13</t>
  </si>
  <si>
    <t>Janela de Alumínio - JA-13, 420x150, completa conforme projeto de esquadrias - Maxim-ar - incluso vidro liso incolor, espessura 6mm</t>
  </si>
  <si>
    <t>6.5.14</t>
  </si>
  <si>
    <t>Janela de Alumínio - JA-14, 560x100, completa conforme projeto de esquadrias - Maxim-ar - incluso vidro liso incolor, espessura 6mm</t>
  </si>
  <si>
    <t>6.5.15</t>
  </si>
  <si>
    <t>Janela de Alumínio - JA-15, 560x150, completa conforme projeto de esquadrias - Maxim-ar -incluso vidro liso incolor, espessura 6mm</t>
  </si>
  <si>
    <t>6.5.16</t>
  </si>
  <si>
    <t>Janela de Alumínio - JA-16, 160x0,85, completa conforme projeto de esquadrias - Fixa</t>
  </si>
  <si>
    <t>6.5.17</t>
  </si>
  <si>
    <t>Tela de nylon de proteção- fixada na esquadria</t>
  </si>
  <si>
    <t>6.6</t>
  </si>
  <si>
    <t>VIDROS</t>
  </si>
  <si>
    <t>6.6.1</t>
  </si>
  <si>
    <t>Vidro liso temperado incolor, espessura 6mm para janelas</t>
  </si>
  <si>
    <t>6.6.2</t>
  </si>
  <si>
    <t>Box em vidro temperado incolor, 10mm, com altura de 1,80m</t>
  </si>
  <si>
    <t>6.6.3</t>
  </si>
  <si>
    <t>Divisória em vidro temperado, jateado, 10mm com porta de correr</t>
  </si>
  <si>
    <t>6.6.4</t>
  </si>
  <si>
    <t>Espelho cristal esp. 4mm sem moldura de madeira</t>
  </si>
  <si>
    <t>6.7</t>
  </si>
  <si>
    <t>ESQUADRIA - GRADIL METÁLICO</t>
  </si>
  <si>
    <t>6.7.1</t>
  </si>
  <si>
    <t>Gradil metalico e tela de aço galvanizado, inclusive pintura  (GR1, GR2, GR3, GR4)</t>
  </si>
  <si>
    <t>6.7.2</t>
  </si>
  <si>
    <t>Portão de abrir em chapa de aço perfurada, inclusive pintura (PF1 e PF2)</t>
  </si>
  <si>
    <t>6.7.3</t>
  </si>
  <si>
    <t>Fechamento com chapa de aço perfurada, inclusive perfis metálicos para suporte e pintura</t>
  </si>
  <si>
    <t>6.7.4</t>
  </si>
  <si>
    <t>Portão de abrir com gradil metálico e tela de aço galvanizado, inclusive pintura</t>
  </si>
  <si>
    <t>SISTEMAS DE COBERTURA</t>
  </si>
  <si>
    <t>7.1</t>
  </si>
  <si>
    <t>Estrutura steel frame metalica em tesouras</t>
  </si>
  <si>
    <t>7.2</t>
  </si>
  <si>
    <t>Telha Sanduiche metalica com preenchimento em PIR 30mm, 0,5 x 0,43mm</t>
  </si>
  <si>
    <t>7.3</t>
  </si>
  <si>
    <t>C0993</t>
  </si>
  <si>
    <t>Cumeeira em perfil ondulado de aço zincado</t>
  </si>
  <si>
    <t>7.4</t>
  </si>
  <si>
    <t>Calha em chapa metalica Nº 22 desenvolvimento de 63 cm</t>
  </si>
  <si>
    <t>7.5</t>
  </si>
  <si>
    <t>Rufo em chapa de aço galvanizado nr. 24, desenvolvimento 73 cm</t>
  </si>
  <si>
    <t>7.6</t>
  </si>
  <si>
    <t>Rufo em chapa de aço galvanizado nr. 24, desenvolvimento 39 cm</t>
  </si>
  <si>
    <t>7.7</t>
  </si>
  <si>
    <t>Rufo em chapa de aço galvanizado nr. 24, desenvolvimento 32 cm</t>
  </si>
  <si>
    <t>7.8</t>
  </si>
  <si>
    <t>Pingadeira ou chapim em concreto aparente desempenado</t>
  </si>
  <si>
    <t xml:space="preserve">IMPERMEABILIZAÇÃO </t>
  </si>
  <si>
    <t>8.1</t>
  </si>
  <si>
    <t>74106/1</t>
  </si>
  <si>
    <t>Impermeabilização com tinta betuminosa em fundações (vigas baldrames)</t>
  </si>
  <si>
    <t>8.2</t>
  </si>
  <si>
    <t>Impermeabilização de piso com argamassa e aditivo impermeabilizante e=2cm em áreas molhadas</t>
  </si>
  <si>
    <t>REVESTIMENTOS INTERNO E EXTERNO</t>
  </si>
  <si>
    <t>9.1</t>
  </si>
  <si>
    <t>9.1.1</t>
  </si>
  <si>
    <t>Chapisco de aderência em paredes internas, externas, vigas, platibanda e calhas</t>
  </si>
  <si>
    <t>9.1.2</t>
  </si>
  <si>
    <t xml:space="preserve">Emboço para paredes internas traço 1:2:9 - preparo manual - espessura 2,0 cm </t>
  </si>
  <si>
    <t>9.1.3</t>
  </si>
  <si>
    <t xml:space="preserve">Emboço paulista para paredes externas traço 1:2:9 - preparo manual - espessura 2,5 cm </t>
  </si>
  <si>
    <t>9.1.4</t>
  </si>
  <si>
    <t>Reboco para paredes internas, externas, pórticos, vigas, traço 1:4,5 - espessura 0,5 cm</t>
  </si>
  <si>
    <t>9.1.5</t>
  </si>
  <si>
    <t>Revestimento cerâmico de paredes PEI IV- cerâmica 30 x 40 cm - incl. rejunte - conforme projeto - branca</t>
  </si>
  <si>
    <t>9.1.6</t>
  </si>
  <si>
    <t>Revestimento cerâmico de paredes PEI IV - cerâmica 10 x 10 cm - incl. rejunte - conforme projeto - azul</t>
  </si>
  <si>
    <t>9.1.7</t>
  </si>
  <si>
    <t>Revestimento cerâmico de paredes PEI IV - cerâmica 10 x 10 cm - incl. rejunte - conforme projeto - vermelha</t>
  </si>
  <si>
    <t>9.1.8</t>
  </si>
  <si>
    <t>Revestimento cerâmico de paredes PEI IV - cerâmica 10 x 10 cm - incl. rejunte - conforme projeto - branco</t>
  </si>
  <si>
    <t>9.1.9</t>
  </si>
  <si>
    <t>Revestimento cerâmico de paredes PEI IV - cerâmica 10 x 10 cm - incl. rejunte - conforme projeto - amarelo</t>
  </si>
  <si>
    <t>9.1.10</t>
  </si>
  <si>
    <t>73886/1</t>
  </si>
  <si>
    <t>Roda meio em madeira (largura=10cm)</t>
  </si>
  <si>
    <t>9.1.11</t>
  </si>
  <si>
    <t>C4294</t>
  </si>
  <si>
    <t>Forro de gesso acartonado estruturado - montagem e instalação</t>
  </si>
  <si>
    <t>9.1.12</t>
  </si>
  <si>
    <t>C4479</t>
  </si>
  <si>
    <t>Forro em fibra mineral removível (1250x625x16mm) apoiado sobre perfil metálico "T" invertido 24mm</t>
  </si>
  <si>
    <t>9.2</t>
  </si>
  <si>
    <t>MURETA</t>
  </si>
  <si>
    <t>9.2.1</t>
  </si>
  <si>
    <t>9.2.2</t>
  </si>
  <si>
    <t>SISTEMAS DE PISOS</t>
  </si>
  <si>
    <t>10.1</t>
  </si>
  <si>
    <t>PAVIMENTAÇÃO INTERNA</t>
  </si>
  <si>
    <t>10.1.1</t>
  </si>
  <si>
    <t>Contrapiso de concreto não-estrutural, espessura 3cm e preparo mecânico</t>
  </si>
  <si>
    <t>10.1.2</t>
  </si>
  <si>
    <t>Camada regularizadora traço 1:4 (cimento e areia) espessura 2cm</t>
  </si>
  <si>
    <t>10.1.3</t>
  </si>
  <si>
    <t>Piso cimentado desempenado com acabamento liso espessura 2,0cm com junta plastica acabada 1,2m - solários, varandas e pátio coberto</t>
  </si>
  <si>
    <t>10.1.4</t>
  </si>
  <si>
    <t>Pintura de base epoxi sobre piso</t>
  </si>
  <si>
    <t>10.1.5</t>
  </si>
  <si>
    <t xml:space="preserve">Piso cerâmico antiderrapante PEI V - 40 x 40 cm - incl. rejunte - conforme projeto </t>
  </si>
  <si>
    <t>10.1.6</t>
  </si>
  <si>
    <t xml:space="preserve">Piso cerâmico antiderrapante PEI V - 60 x 60 cm - incl. rejunte - conforme projeto </t>
  </si>
  <si>
    <t>10.1.7</t>
  </si>
  <si>
    <t>Piso vinílico em manta espessura 2 mm</t>
  </si>
  <si>
    <t>10.1.8</t>
  </si>
  <si>
    <t>C4623</t>
  </si>
  <si>
    <t>Piso tátil direcional em placas de borracha 25x25cm - azul</t>
  </si>
  <si>
    <t>10.1.9</t>
  </si>
  <si>
    <t>Piso tátil alerta em placas de borracha 25x25cm - azul</t>
  </si>
  <si>
    <t>10.1.10</t>
  </si>
  <si>
    <t>Piso tátil alerta em placas de borracha 25x25cm - amarela</t>
  </si>
  <si>
    <t>10.1.11</t>
  </si>
  <si>
    <t>Rodapé cerâmico de 10cm de altura com placas de dimensões 60x60cm</t>
  </si>
  <si>
    <t>10.1.12</t>
  </si>
  <si>
    <t>Rodapé vinilico de 7cm de altura</t>
  </si>
  <si>
    <t>10.1.13</t>
  </si>
  <si>
    <t>C2284</t>
  </si>
  <si>
    <t xml:space="preserve">Soleira em granito cinza andorinha, largura 15 cm, espessura 2 cm </t>
  </si>
  <si>
    <t>10.1.14</t>
  </si>
  <si>
    <t>C2285</t>
  </si>
  <si>
    <t xml:space="preserve">Soleira em granito cinza andorinha, largura 30 cm, espessura 2 cm </t>
  </si>
  <si>
    <t>10.2</t>
  </si>
  <si>
    <t>PAVIMENTAÇÃO EXTERNA</t>
  </si>
  <si>
    <t>10.2.1</t>
  </si>
  <si>
    <t>Passeio em concreto desempenado com junta plastica a cada 1,20m espessura 10cm</t>
  </si>
  <si>
    <t>10.2.2</t>
  </si>
  <si>
    <t>Rampa de acesso em concreto não estrutural</t>
  </si>
  <si>
    <t>10.2.3</t>
  </si>
  <si>
    <t>Pavimetação em blocos intertravado de concreto, assentados sobre colchão de areia</t>
  </si>
  <si>
    <t>10.2.4</t>
  </si>
  <si>
    <t>C4624</t>
  </si>
  <si>
    <t>Piso tátil direcional em placas pré-mioldadas 25x25cm - vermelha</t>
  </si>
  <si>
    <t>10.2.5</t>
  </si>
  <si>
    <t>Piso tátil alerta em placas pré-mioldadas 25x25cm - vermelha</t>
  </si>
  <si>
    <t>10.2.6</t>
  </si>
  <si>
    <t>C3141</t>
  </si>
  <si>
    <t>Colchão de areia</t>
  </si>
  <si>
    <t>10.2.7</t>
  </si>
  <si>
    <t>Grama batatais em placas</t>
  </si>
  <si>
    <t>PINTURAS E ACABAMENTOS</t>
  </si>
  <si>
    <t>11.1</t>
  </si>
  <si>
    <t>11.1.1</t>
  </si>
  <si>
    <t xml:space="preserve">Emassamento de paredes internas e externas com massa acrílica, 2 demãos </t>
  </si>
  <si>
    <t>11.1.2</t>
  </si>
  <si>
    <t>Pintura em látex acrílico sobre paredes internas e externas, 2 demãos</t>
  </si>
  <si>
    <t>11.1.3</t>
  </si>
  <si>
    <t>C1208</t>
  </si>
  <si>
    <t>Emassamento de forro com massa corrida PVA</t>
  </si>
  <si>
    <t>11.1.4</t>
  </si>
  <si>
    <t>Pintura em látex PVA sobre teto, 2 demãos</t>
  </si>
  <si>
    <t>11.1.5</t>
  </si>
  <si>
    <t>74065/2</t>
  </si>
  <si>
    <t>Pintura em esmalte sintético em esquadrias de madeira, 2 demãos</t>
  </si>
  <si>
    <t>11.1.6</t>
  </si>
  <si>
    <t>74065/1</t>
  </si>
  <si>
    <t>Pintura em esmalte sintético em rodameio de madeira, 2 demãos</t>
  </si>
  <si>
    <t>11.1.7</t>
  </si>
  <si>
    <t>Pintura em esmalte sintético em esquadria de ferro, 2 demãos</t>
  </si>
  <si>
    <t>11.1.8</t>
  </si>
  <si>
    <t>Pintura epóxi à base de água para área molhadas, 2 demãos</t>
  </si>
  <si>
    <t>11.1.9</t>
  </si>
  <si>
    <t>Pintura de esmalte sintético para estrutura metálica, 2 demãos</t>
  </si>
  <si>
    <t>11.2</t>
  </si>
  <si>
    <t>11.2.1</t>
  </si>
  <si>
    <t>11.2.2</t>
  </si>
  <si>
    <t xml:space="preserve">INSTALAÇÃO HIDRÁULICA </t>
  </si>
  <si>
    <t>12.1</t>
  </si>
  <si>
    <t>TUBULAÇÕES E CONEXÕES DE PVC RÍGIDO</t>
  </si>
  <si>
    <t>12.1.1</t>
  </si>
  <si>
    <t>Tubo PVC soldável Ø 20 mm</t>
  </si>
  <si>
    <t>12.1.2</t>
  </si>
  <si>
    <t>Tubo PVC soldável Ø 25 mm</t>
  </si>
  <si>
    <t>12.1.3</t>
  </si>
  <si>
    <t>Tubo PVC soldável Ø 32 mm</t>
  </si>
  <si>
    <t>12.1.4</t>
  </si>
  <si>
    <t>Tubo PVC soldável Ø 50 mm</t>
  </si>
  <si>
    <t>12.1.5</t>
  </si>
  <si>
    <t>Tubo PVC soldável Ø 60 mm</t>
  </si>
  <si>
    <t>12.1.6</t>
  </si>
  <si>
    <t>Tubo PVC soldável Ø 75mm</t>
  </si>
  <si>
    <t>12.1.7</t>
  </si>
  <si>
    <t>Tubo PVC soldável Ø 85mm</t>
  </si>
  <si>
    <t>12.1.8</t>
  </si>
  <si>
    <t>Tubo PVC soldável Ø 110mm</t>
  </si>
  <si>
    <t>12.1.9</t>
  </si>
  <si>
    <t>Adaptador soldavel com flange livre para caixa d'agua - 100mm - 4"</t>
  </si>
  <si>
    <t>12.1.10</t>
  </si>
  <si>
    <t>Adaptador soldavel com flange livre para caixa d'agua - 85mm - 3"</t>
  </si>
  <si>
    <t>12.1.11</t>
  </si>
  <si>
    <t>Adaptador soldavel com flange livre para caixa d'agua - 20mm - 1/2"</t>
  </si>
  <si>
    <t>12.1.12</t>
  </si>
  <si>
    <t>Adaptador sol. curto com bolsa-rosca para registro - 110mm - 4"</t>
  </si>
  <si>
    <t>12.1.13</t>
  </si>
  <si>
    <t>Adaptador sol. curto com bolsa-rosca para registro - 20mm - 1/2"</t>
  </si>
  <si>
    <t>12.1.14</t>
  </si>
  <si>
    <t>Adaptador sol. curto com bolsa-rosca para registro - 25mm - 3/4"</t>
  </si>
  <si>
    <t>12.1.15</t>
  </si>
  <si>
    <t>Adaptador sol. curto com bolsa-rosca para registro - 32mm - 1"</t>
  </si>
  <si>
    <t>12.1.16</t>
  </si>
  <si>
    <t>Adaptador sol. curto com bolsa-rosca para registro - 50mm - 1 1/2"</t>
  </si>
  <si>
    <t>12.1.17</t>
  </si>
  <si>
    <t>Adaptador sol. curto com bolsa-rosca para registro - 60mm - 2"</t>
  </si>
  <si>
    <t>12.1.18</t>
  </si>
  <si>
    <t>Adaptador sol. curto com bolsa-rosca para registro - 85mm - 3"</t>
  </si>
  <si>
    <t>12.1.19</t>
  </si>
  <si>
    <t>Luva de redução, pvc, soldável, dn 32mm x 25mm</t>
  </si>
  <si>
    <t>12.1.20</t>
  </si>
  <si>
    <t>Luva de redução, pvc, soldável, dn 60mm x 50mm</t>
  </si>
  <si>
    <t>12.1.21</t>
  </si>
  <si>
    <t>12.1.22</t>
  </si>
  <si>
    <t>C0505</t>
  </si>
  <si>
    <t>Bucha de redução sold. curta 85mm - 75mm</t>
  </si>
  <si>
    <t>12.1.23</t>
  </si>
  <si>
    <t>C0508</t>
  </si>
  <si>
    <t>Bucha de redução sold. curta 110mm - 85mm</t>
  </si>
  <si>
    <t>12.1.24</t>
  </si>
  <si>
    <t>Luva de redução, pvc, soldável, dn 50mm x 25mm</t>
  </si>
  <si>
    <t>12.1.25</t>
  </si>
  <si>
    <t>C0490</t>
  </si>
  <si>
    <t>Bucha de redução sold. longa 50mm-32mm</t>
  </si>
  <si>
    <t>12.1.26</t>
  </si>
  <si>
    <t>12.1.27</t>
  </si>
  <si>
    <t>Redução excêntrica, pvc, serie r, água pluvial, dn 75 x 50 mm, junta elástica</t>
  </si>
  <si>
    <t>12.1.28</t>
  </si>
  <si>
    <t>C0504</t>
  </si>
  <si>
    <t>Bucha de redução sold. longa 85mm-60mm</t>
  </si>
  <si>
    <t>12.1.29</t>
  </si>
  <si>
    <t>Joelho 45 soldável - 25mm</t>
  </si>
  <si>
    <t>12.1.30</t>
  </si>
  <si>
    <t>Joelho 45 soldável - 32mm</t>
  </si>
  <si>
    <t>12.1.31</t>
  </si>
  <si>
    <t>Joelho 45 soldável - 50mm</t>
  </si>
  <si>
    <t>12.1.32</t>
  </si>
  <si>
    <t>Joelho 45 soldável - 75mm</t>
  </si>
  <si>
    <t>12.1.33</t>
  </si>
  <si>
    <t>Joelho 45 soldável - 85mm</t>
  </si>
  <si>
    <t>12.1.34</t>
  </si>
  <si>
    <t>Joelho 90 soldável - 20mm</t>
  </si>
  <si>
    <t>12.1.35</t>
  </si>
  <si>
    <t>Joelho 90 soldável - 25mm</t>
  </si>
  <si>
    <t>12.1.36</t>
  </si>
  <si>
    <t>Joelho 90 soldável - 32mm</t>
  </si>
  <si>
    <t>12.1.37</t>
  </si>
  <si>
    <t>Joelho 90 soldável - 50mm</t>
  </si>
  <si>
    <t>12.1.38</t>
  </si>
  <si>
    <t>Joelho 90 soldável - 60mm</t>
  </si>
  <si>
    <t>12.1.39</t>
  </si>
  <si>
    <t>Joelho 90 soldável - 75mm</t>
  </si>
  <si>
    <t>12.1.40</t>
  </si>
  <si>
    <t>Joelho 90 soldável - 85mm</t>
  </si>
  <si>
    <t>12.1.41</t>
  </si>
  <si>
    <t>Joelho 90 soldável - 110mm</t>
  </si>
  <si>
    <t>12.1.42</t>
  </si>
  <si>
    <t>Joelho de redução 90º soldavel 32mm-25mm</t>
  </si>
  <si>
    <t>12.1.43</t>
  </si>
  <si>
    <t>Joelho 90º soldavel com bucha de latão - 25mm - 3/4"</t>
  </si>
  <si>
    <t>12.1.44</t>
  </si>
  <si>
    <t>Joelho de redução 90º soldavel com bucha latão - 25mm - 1/2"</t>
  </si>
  <si>
    <t>12.1.45</t>
  </si>
  <si>
    <t>Tê 90 soldável - 25mm</t>
  </si>
  <si>
    <t>12.1.46</t>
  </si>
  <si>
    <t>Tê 90 soldável - 32mm</t>
  </si>
  <si>
    <t>12.1.47</t>
  </si>
  <si>
    <t>Tê 90 soldável - 50mm</t>
  </si>
  <si>
    <t>12.1.48</t>
  </si>
  <si>
    <t>Tê 90 soldável - 75mm</t>
  </si>
  <si>
    <t>12.1.49</t>
  </si>
  <si>
    <t>Tê 90 soldável - 85mm</t>
  </si>
  <si>
    <t>12.1.50</t>
  </si>
  <si>
    <t>Tê 90 soldável - 110mm</t>
  </si>
  <si>
    <t>12.1.51</t>
  </si>
  <si>
    <t>Tê de redução 90 soldavel - 32mm - 25mm</t>
  </si>
  <si>
    <t>12.1.52</t>
  </si>
  <si>
    <t>Tê de redução 90 soldavel - 50mm - 25mm</t>
  </si>
  <si>
    <t>12.1.53</t>
  </si>
  <si>
    <t>Tê de redução 90 soldavel - 50mm - 32mm</t>
  </si>
  <si>
    <t>12.1.54</t>
  </si>
  <si>
    <t>Tê de redução 90 solda´vel - 60mm - 50mm</t>
  </si>
  <si>
    <t>12.1.55</t>
  </si>
  <si>
    <t>Tê de redução 90 soldavel - 75mm - 50mm</t>
  </si>
  <si>
    <t>12.1.56</t>
  </si>
  <si>
    <t>Tê de redução 90 soldavel - 75mm - 60mm</t>
  </si>
  <si>
    <t>12.1.57</t>
  </si>
  <si>
    <t>Tê de redução 90 soldavel - 85mm - 60mm</t>
  </si>
  <si>
    <t>12.1.58</t>
  </si>
  <si>
    <t>Tê de redução 90 soldavel - 85mm - 75mm</t>
  </si>
  <si>
    <t>12.1.59</t>
  </si>
  <si>
    <t>Tê redução 90º soldavel com bucha latão B central - 25mm - 1/2"</t>
  </si>
  <si>
    <t>12.1.60</t>
  </si>
  <si>
    <t>Tê soldavel com bucha latão bolsa central - 25mm - 3/4"</t>
  </si>
  <si>
    <t>12.2</t>
  </si>
  <si>
    <t>TUBULAÇÕES E CONEXÕES - METAIS</t>
  </si>
  <si>
    <t>12.2.1</t>
  </si>
  <si>
    <t>Registro de esfera 1/2"</t>
  </si>
  <si>
    <t>12.2.2</t>
  </si>
  <si>
    <t>Registro bruto de gaveta 2"</t>
  </si>
  <si>
    <t>12.2.3</t>
  </si>
  <si>
    <t>Registro bruto de gaveta 3"</t>
  </si>
  <si>
    <t>12.2.4</t>
  </si>
  <si>
    <t>Registro bruto de gaveta 4"</t>
  </si>
  <si>
    <t>12.2.5</t>
  </si>
  <si>
    <t>Registro de gaveta com canopla cromada 1"</t>
  </si>
  <si>
    <t>12.2.6</t>
  </si>
  <si>
    <t>Registro de gaveta com canopla cromada 1 1/2"</t>
  </si>
  <si>
    <t>12.2.7</t>
  </si>
  <si>
    <t>Registro de gaveta com canopla cromada 3/4"</t>
  </si>
  <si>
    <t>12.2.8</t>
  </si>
  <si>
    <t>Registro de pressão com canopla cromada 3/4"</t>
  </si>
  <si>
    <t>DRENAGEM DE ÁGUAS PLUVIAIS</t>
  </si>
  <si>
    <t>13.1</t>
  </si>
  <si>
    <t>TUBULAÇÕES E CONEXÕES DE PVC</t>
  </si>
  <si>
    <t>13.1.1</t>
  </si>
  <si>
    <t>Tubo de PVC Ø100mm</t>
  </si>
  <si>
    <t>13.1.2</t>
  </si>
  <si>
    <t>Tubo de PVC Ø150mm</t>
  </si>
  <si>
    <t>13.1.3</t>
  </si>
  <si>
    <t>Joelho 45 - 100mm</t>
  </si>
  <si>
    <t>13.1.4</t>
  </si>
  <si>
    <t>Joelho 90 - 100mm</t>
  </si>
  <si>
    <t>13.1.5</t>
  </si>
  <si>
    <t>Junção simples - 100mm - 100mm</t>
  </si>
  <si>
    <t>13.2</t>
  </si>
  <si>
    <t>ACESSÓRIOS</t>
  </si>
  <si>
    <t>13.2.1</t>
  </si>
  <si>
    <t>Ralo hemisférico (formato abacaxi) de ferro fundido, Ø100mm</t>
  </si>
  <si>
    <t>13.2.2</t>
  </si>
  <si>
    <t>Caixa de areia sem grelha 60x60cm</t>
  </si>
  <si>
    <t xml:space="preserve">INSTALAÇÃO SANITÁRIA </t>
  </si>
  <si>
    <t>14.1</t>
  </si>
  <si>
    <t>Tubo de PVC rígido 100mm</t>
  </si>
  <si>
    <t>14.2</t>
  </si>
  <si>
    <t>Tubo de PVC rígido 40mm</t>
  </si>
  <si>
    <t>14.3</t>
  </si>
  <si>
    <t>Tubo de PVC rígido 50mm</t>
  </si>
  <si>
    <t>14.4</t>
  </si>
  <si>
    <t>Tubo de PVC rígido 75mm</t>
  </si>
  <si>
    <t>14.5</t>
  </si>
  <si>
    <t>Tubo de PVC rígido 150mm</t>
  </si>
  <si>
    <t>14.6</t>
  </si>
  <si>
    <t>Bucha de redução PVC longa 50mm-40mm</t>
  </si>
  <si>
    <t>14.7</t>
  </si>
  <si>
    <t>Joelho PVC 45º 100mm</t>
  </si>
  <si>
    <t>14.8</t>
  </si>
  <si>
    <t>Joelho PVC 45º 75mm</t>
  </si>
  <si>
    <t>14.9</t>
  </si>
  <si>
    <t>Joelho PVC 45º 50mm</t>
  </si>
  <si>
    <t>14.10</t>
  </si>
  <si>
    <t>Joelho PVC 45º 40mm</t>
  </si>
  <si>
    <t>14.11</t>
  </si>
  <si>
    <t>Joelho PVC 90º 100mm</t>
  </si>
  <si>
    <t>14.12</t>
  </si>
  <si>
    <t>Joelho PVC 90º 75mm</t>
  </si>
  <si>
    <t>14.13</t>
  </si>
  <si>
    <t>Joelho PVC 90º 50mm</t>
  </si>
  <si>
    <t>14.14</t>
  </si>
  <si>
    <t>Joelho PVC 90º 40mm</t>
  </si>
  <si>
    <t>14.15</t>
  </si>
  <si>
    <t>Junção PVC simples 100mm-50mm</t>
  </si>
  <si>
    <t>14.16</t>
  </si>
  <si>
    <t>Junção PVC simples 100mm-75mm</t>
  </si>
  <si>
    <t>14.17</t>
  </si>
  <si>
    <t>Junção PVC simples 100mm-100mm</t>
  </si>
  <si>
    <t>14.18</t>
  </si>
  <si>
    <t>Junção PVC simples 75mm-50mm</t>
  </si>
  <si>
    <t>14.19</t>
  </si>
  <si>
    <t>Junção PVC simples 75mm-75mm</t>
  </si>
  <si>
    <t>14.20</t>
  </si>
  <si>
    <t>Junção PVC simples 40mm-40mm</t>
  </si>
  <si>
    <t>14.21</t>
  </si>
  <si>
    <t>Redução excêntrica PVC 100mm-50mm</t>
  </si>
  <si>
    <t>14.22</t>
  </si>
  <si>
    <t>Redução excêntrica PVC 75mm-50mm</t>
  </si>
  <si>
    <t>14.23</t>
  </si>
  <si>
    <t>Tê PVC 90º - 40mm</t>
  </si>
  <si>
    <t>14.24</t>
  </si>
  <si>
    <t>Tê PVC sanitario 100mm-50mm</t>
  </si>
  <si>
    <t>14.25</t>
  </si>
  <si>
    <t>Tê PVC sanitario 100mm-75mm</t>
  </si>
  <si>
    <t>14.26</t>
  </si>
  <si>
    <t>Tê PVC sanitario 150mm-100mm</t>
  </si>
  <si>
    <t>14.27</t>
  </si>
  <si>
    <t>Tê PVC sanitario 50mm-50mm</t>
  </si>
  <si>
    <t>14.28</t>
  </si>
  <si>
    <t>Tê PVC sanitario 75mm-75mm</t>
  </si>
  <si>
    <t>14.29</t>
  </si>
  <si>
    <t>Tê PVC sanitário 75mm-50mm</t>
  </si>
  <si>
    <t>14.30</t>
  </si>
  <si>
    <t>Tê PVC sanitário 100mm-100mm</t>
  </si>
  <si>
    <t>14.31</t>
  </si>
  <si>
    <t>Caixa sifonada 150x150x50mm</t>
  </si>
  <si>
    <t>14.32</t>
  </si>
  <si>
    <t>Caixa sifonada 150x185x75mm</t>
  </si>
  <si>
    <t>14.33</t>
  </si>
  <si>
    <t>Caixa de gordura simples</t>
  </si>
  <si>
    <t>14.34</t>
  </si>
  <si>
    <t>74166/1</t>
  </si>
  <si>
    <t>Caixa de inspeção 60x60cm</t>
  </si>
  <si>
    <t>14.35</t>
  </si>
  <si>
    <t>Ralo sifonado, PVC 100x100X40mm</t>
  </si>
  <si>
    <t>14.36</t>
  </si>
  <si>
    <t>Ralo seco PVC 100mm</t>
  </si>
  <si>
    <t>14.37</t>
  </si>
  <si>
    <t>Ralo linear 50cm</t>
  </si>
  <si>
    <t>14.38</t>
  </si>
  <si>
    <t>C4822</t>
  </si>
  <si>
    <t>Terminal de Ventilação 50mm</t>
  </si>
  <si>
    <t>14.39</t>
  </si>
  <si>
    <t>C4823</t>
  </si>
  <si>
    <t>Terminal de Ventilação 75mm</t>
  </si>
  <si>
    <t>14.40</t>
  </si>
  <si>
    <t>Sumidouro Ø 3,80m</t>
  </si>
  <si>
    <t>14.41</t>
  </si>
  <si>
    <t>Fossa séptica 2,30 x 4,15 m</t>
  </si>
  <si>
    <t>LOUÇAS, ACESSÓRIOS E METAIS</t>
  </si>
  <si>
    <t>15.1</t>
  </si>
  <si>
    <t>Bacia Sanitária Convencional, Deca ou equivalente com acessórios</t>
  </si>
  <si>
    <t>15.2</t>
  </si>
  <si>
    <t>Bacia Convencional infantil, para válvula de descarga, em louca branca, assento plástico, anel de vedação, Deca ou equivalente</t>
  </si>
  <si>
    <t>15.3</t>
  </si>
  <si>
    <t>Barra metálica com pintura cinza para proteção dos espelhos e chuveiro infantil dn 1 1/4"</t>
  </si>
  <si>
    <t>15.4</t>
  </si>
  <si>
    <t>Válvula de descarga com duplo acionamento</t>
  </si>
  <si>
    <t>15.5</t>
  </si>
  <si>
    <t>Cuba de embutir oval em louça branca</t>
  </si>
  <si>
    <t>15.6</t>
  </si>
  <si>
    <t>Cuba em aço Inoxidável completa, dimensões 50x40x20cm</t>
  </si>
  <si>
    <t>15.7</t>
  </si>
  <si>
    <t>Cuba de embutir em aço Inoxidável completa, dimensões 40x34x17cm</t>
  </si>
  <si>
    <t>15.8</t>
  </si>
  <si>
    <t>Cuba industrial em aço Inoxidável completa, dimensões 60x50x40cm</t>
  </si>
  <si>
    <t>15.9</t>
  </si>
  <si>
    <t>Banheira Embutir em plástico tipo PVC, 77x45x20cm, Burigotto ou equivalente</t>
  </si>
  <si>
    <t>15.10</t>
  </si>
  <si>
    <t>Lavatório de canto suspenso com mesa, DECA ou equivalente, com válvula, sifão e engate flexivel cromados</t>
  </si>
  <si>
    <t>15.11</t>
  </si>
  <si>
    <t>Lavatório pequeno cor branco gelo, com coluna suspensa, Deca ou equivalente</t>
  </si>
  <si>
    <t>15.12</t>
  </si>
  <si>
    <t>Tanque Grande 40L cor Branco Gelo, incluso torneirade metal cromado, Deca ou equivalente</t>
  </si>
  <si>
    <t>15.13</t>
  </si>
  <si>
    <t>Chuveiro Maxi Ducha com desviador para duchas elétricas, Lorenzetti ou equivalente</t>
  </si>
  <si>
    <t>15.14</t>
  </si>
  <si>
    <t>Papeleira Metálica, DECA ou equivalente</t>
  </si>
  <si>
    <t>15.15</t>
  </si>
  <si>
    <t>Papeleira de sobrepor interfolhado</t>
  </si>
  <si>
    <t>15.16</t>
  </si>
  <si>
    <t>C1151</t>
  </si>
  <si>
    <t>Ducha Higiênica com registro e derivação, Deca ou equivalente</t>
  </si>
  <si>
    <t>15.17</t>
  </si>
  <si>
    <t>C2507</t>
  </si>
  <si>
    <t>Torneira elétrica LorenEasy, Lorenzetti ou equivalente</t>
  </si>
  <si>
    <t>15.18</t>
  </si>
  <si>
    <t>Torneira elétrica Fortti Maxi, Lorenzetti ou equivalente</t>
  </si>
  <si>
    <t>15.19</t>
  </si>
  <si>
    <t>Torneira para cozinha de mesa bica móvel, Deca ou equivalente</t>
  </si>
  <si>
    <t>15.20</t>
  </si>
  <si>
    <t>Torneira de parede de uso geral para jardim</t>
  </si>
  <si>
    <t>15.21</t>
  </si>
  <si>
    <t>Torneira para lavatório de mesa bica baixa, Deca ou equivalente</t>
  </si>
  <si>
    <t>15.22</t>
  </si>
  <si>
    <t>Torneira para lavatório com acionamento por alavanca</t>
  </si>
  <si>
    <t>15.23</t>
  </si>
  <si>
    <t>Dispenser Saboneteira, Melhoramentos ou equivalente</t>
  </si>
  <si>
    <t>15.24</t>
  </si>
  <si>
    <t>Dispenser Toalha, Melhoramentos ou equivalente</t>
  </si>
  <si>
    <t>15.25</t>
  </si>
  <si>
    <t>Cabide metálico, Deca ou equivalente</t>
  </si>
  <si>
    <t>15.26</t>
  </si>
  <si>
    <t>Barra de apoio 80 cm, aço inox polido, Deca ou equivalente</t>
  </si>
  <si>
    <t>15.27</t>
  </si>
  <si>
    <t>Barra de apoio 70 cm, aço inox polido, Deca ou equivalente</t>
  </si>
  <si>
    <t>15.28</t>
  </si>
  <si>
    <t>Barra de apoio 40 cm, aço inox polido, Deca ou equivalente</t>
  </si>
  <si>
    <t>15.29</t>
  </si>
  <si>
    <t>Cadeira articulada para banho</t>
  </si>
  <si>
    <t>INSTALAÇÃO DE GÁS COMBUSTÍVEL</t>
  </si>
  <si>
    <t>16.1</t>
  </si>
  <si>
    <t>Abrigo para Central de GLP, em concreto</t>
  </si>
  <si>
    <t>16.2</t>
  </si>
  <si>
    <t>Requadro para ventilação em chapa de alumínio com veneziana</t>
  </si>
  <si>
    <t>16.3</t>
  </si>
  <si>
    <t>Tubo de Aço Galvanizado Ø 3/4", inclusive conexões</t>
  </si>
  <si>
    <t>16.4</t>
  </si>
  <si>
    <t>Envelope de concreto para proteção de tubo enterrado, espessura 3cm</t>
  </si>
  <si>
    <t>16.5</t>
  </si>
  <si>
    <t>Fita anticorrosiva 5cmx30m (2 camadas)</t>
  </si>
  <si>
    <t>16.6</t>
  </si>
  <si>
    <t>Regulador 1º estagio com manometro</t>
  </si>
  <si>
    <t>16.7</t>
  </si>
  <si>
    <t>Regulador 2º estágio com registro</t>
  </si>
  <si>
    <t>16.8</t>
  </si>
  <si>
    <t>Instalação básica para abrigo de gás (capacidade 4 cilindros GLP de 45 kg)</t>
  </si>
  <si>
    <t>16.9</t>
  </si>
  <si>
    <t>Placa de sinalização em PVC, fotoluminescente, "Proibido fumar"</t>
  </si>
  <si>
    <t>16.10</t>
  </si>
  <si>
    <t>Placa de sinalização em PVC, fotoluminescente, "Perigo inflamavel"</t>
  </si>
  <si>
    <t>SISTEMA DE PROTEÇÃO CONTRA INCÊNDIO</t>
  </si>
  <si>
    <t>17.1</t>
  </si>
  <si>
    <t>Extintor ABC - 6KG</t>
  </si>
  <si>
    <t>17.2</t>
  </si>
  <si>
    <t>Extintor CO2 - 6KG</t>
  </si>
  <si>
    <t>17.3</t>
  </si>
  <si>
    <t>Cotovelo 90º galvanizado 2 1/2"</t>
  </si>
  <si>
    <t>17.4</t>
  </si>
  <si>
    <t>Niple duplo aço galvanizado 2 1/2"</t>
  </si>
  <si>
    <t>17.5</t>
  </si>
  <si>
    <t>Tê aço galvanizado 2 1/2"</t>
  </si>
  <si>
    <t>17.6</t>
  </si>
  <si>
    <t>Tubo aço galvanizado 65mm - 2 1/2"</t>
  </si>
  <si>
    <t>17.7</t>
  </si>
  <si>
    <t>Abrigo para hidrante - 90x60x25cm, completo</t>
  </si>
  <si>
    <t>17.8</t>
  </si>
  <si>
    <t>Tampão ferro fundido para passeio com inscrição "Incêndio" 50X50cm</t>
  </si>
  <si>
    <t>17.9</t>
  </si>
  <si>
    <t>Registro bruto de gaveta insutrial 2 1/2"</t>
  </si>
  <si>
    <t>17.10</t>
  </si>
  <si>
    <t>Válvula de retenção vertical 2 1/2"</t>
  </si>
  <si>
    <t>17.11</t>
  </si>
  <si>
    <t>União ferro galvanizado Ø 2½" com assento cônico</t>
  </si>
  <si>
    <t>17.12</t>
  </si>
  <si>
    <t>Luminária de emergência de blocos aucônomos de LED, com autonomia de 2h</t>
  </si>
  <si>
    <t>17.13</t>
  </si>
  <si>
    <t>Marcação de piso para localização de extintor e hidrante, dimensões 100x100cm</t>
  </si>
  <si>
    <t>17.14</t>
  </si>
  <si>
    <t>Bomba hidraulica trifásica 3 cv</t>
  </si>
  <si>
    <t>17.15</t>
  </si>
  <si>
    <t>C4042</t>
  </si>
  <si>
    <t>Central de alarme</t>
  </si>
  <si>
    <t>17.16</t>
  </si>
  <si>
    <t>Alarme sonoro/visual com acionador manual</t>
  </si>
  <si>
    <t>17.17</t>
  </si>
  <si>
    <t>Placa de sinalização em PVC fotoluminescente, dimensões até 480cm²</t>
  </si>
  <si>
    <t>INSTALAÇÃO ELÉTRICA - 220V</t>
  </si>
  <si>
    <t>18.1</t>
  </si>
  <si>
    <t>CENTRO DE DISTRIBUIÇÃO</t>
  </si>
  <si>
    <t>18.1.1</t>
  </si>
  <si>
    <t>Quadro de Distribuição de embutir, completo, (para 12 disjuntores monopolares, com barramento para as fases, neutro e para proteção, metálico, pintura eletrostática epóxi cor bege, c/ porta, trinco e acessórios)</t>
  </si>
  <si>
    <t>18.1.2</t>
  </si>
  <si>
    <t>74131/4</t>
  </si>
  <si>
    <t>Quadro de Distribuição de embutir, completo, (para 18 disjuntores monopolares, com barramento para as fases, neutro e para proteção, metálico, pintura eletrostática epóxi cor bege, c/ porta, trinco e acessórios)</t>
  </si>
  <si>
    <t>18.1.3</t>
  </si>
  <si>
    <t>74131/5</t>
  </si>
  <si>
    <t>Quadro de Distribuição de embutir, completo, (para 24 disjuntores monopolares, com barramento para as fases, neutro e para proteção, metálico, pintura eletrostática epóxi cor bege, c/ porta, trinco e acessórios)</t>
  </si>
  <si>
    <t>18.1.4</t>
  </si>
  <si>
    <t>C3579</t>
  </si>
  <si>
    <t xml:space="preserve">Quadro de medição </t>
  </si>
  <si>
    <t>18.2</t>
  </si>
  <si>
    <t>DISJUNTORES</t>
  </si>
  <si>
    <t>18.2.1</t>
  </si>
  <si>
    <t>Disjuntor monopolar termomagnético 10A</t>
  </si>
  <si>
    <t>18.2.2</t>
  </si>
  <si>
    <t>Disjuntor monopolar termomagnético 13A</t>
  </si>
  <si>
    <t>18.2.3</t>
  </si>
  <si>
    <t>Disjuntor monopolar termomagnético 16A</t>
  </si>
  <si>
    <t>18.2.4</t>
  </si>
  <si>
    <t>Disjuntor monopolar termomagnético 20A</t>
  </si>
  <si>
    <t>18.2.5</t>
  </si>
  <si>
    <t>Disjuntor monopolar termomagnético 32A</t>
  </si>
  <si>
    <t>18.2.6</t>
  </si>
  <si>
    <t>Disjuntor monopolar termomagnético 40A</t>
  </si>
  <si>
    <t>18.2.7</t>
  </si>
  <si>
    <t>Disjuntor tripolar termomagnético 16A</t>
  </si>
  <si>
    <t>18.2.8</t>
  </si>
  <si>
    <t>Disjuntor tripolar termomagnético 20A</t>
  </si>
  <si>
    <t>18.2.9</t>
  </si>
  <si>
    <t>Disjuntor tripolar termomagnético 32A</t>
  </si>
  <si>
    <t>18.2.10</t>
  </si>
  <si>
    <t>Disjuntor tripolar termomagnético 50A</t>
  </si>
  <si>
    <t>18.2.11</t>
  </si>
  <si>
    <t>Disjuntor tripolar termomagnético 225A</t>
  </si>
  <si>
    <t>18.2.12</t>
  </si>
  <si>
    <t>Interruptor bipolar DR - 25A</t>
  </si>
  <si>
    <t>18.2.13</t>
  </si>
  <si>
    <t>74130/5</t>
  </si>
  <si>
    <t>Interruptor bipolar DR - 40A</t>
  </si>
  <si>
    <t>18.2.14</t>
  </si>
  <si>
    <t>Interruptor bipolar DR - 63A</t>
  </si>
  <si>
    <t>18.2.15</t>
  </si>
  <si>
    <t>74130/6</t>
  </si>
  <si>
    <t>Interruptor bipolar DR - 100A</t>
  </si>
  <si>
    <t>18.2.20</t>
  </si>
  <si>
    <t>C4562</t>
  </si>
  <si>
    <t>Dispositivo de proteção contra surto - 175V - 40KA</t>
  </si>
  <si>
    <t>18.2.21</t>
  </si>
  <si>
    <t>Dispositivo de proteção contra surto - 175V - 80KA</t>
  </si>
  <si>
    <t>18.3</t>
  </si>
  <si>
    <t>ELETRODUTOS E ACESSÓRIOS</t>
  </si>
  <si>
    <t>18.3.1</t>
  </si>
  <si>
    <t>Eletroduto PVC flexível corrugado reforçado, Ø25mm (DN 3/4"), inclusive conexões</t>
  </si>
  <si>
    <t>18.3.2</t>
  </si>
  <si>
    <t>Eletroduto PVC flexível corrugado reforçado, Ø32mm (DN 1"), inclusive conexões</t>
  </si>
  <si>
    <t>18.3.3</t>
  </si>
  <si>
    <t>Eletroduto PVC rigido roscavel, Ø50mm (DN 1 1/2"), inclusive conexões</t>
  </si>
  <si>
    <t>18.3.4</t>
  </si>
  <si>
    <t>Eletroduto PVC rigido roscavel, Ø75mm (DN 2 1/2"), inclusive conexões</t>
  </si>
  <si>
    <t>18.3.5</t>
  </si>
  <si>
    <t>Eletroduto PVC rigido roscavel, Ø85mm (DN 3"), inclusive conexões</t>
  </si>
  <si>
    <t>18.3.7</t>
  </si>
  <si>
    <t>Eletroduto aço galvanizado, Ø25mm (DN 3/4"), inclusive conexões</t>
  </si>
  <si>
    <t>18.3.8</t>
  </si>
  <si>
    <t>Caixa de passagem 30x30cm em alvenaria com tampa de ferro fundido tipo leve</t>
  </si>
  <si>
    <t>18.3.9</t>
  </si>
  <si>
    <t>Caixa de passagem de sobrepor no teto PVC 100x100x80mm</t>
  </si>
  <si>
    <t>18.3.10</t>
  </si>
  <si>
    <t>Caixa de passagem PVC 4x2"</t>
  </si>
  <si>
    <t>18.3.11</t>
  </si>
  <si>
    <t xml:space="preserve">Caixa de passagem PVC octogonal 3" </t>
  </si>
  <si>
    <t>18.4</t>
  </si>
  <si>
    <t>CABOS E FIOS (CONDUTORES)</t>
  </si>
  <si>
    <t>18.4.1</t>
  </si>
  <si>
    <t>Condutor de cobre flexivel isolado, 2,5 mm², antichamas,
450/750 V</t>
  </si>
  <si>
    <t>18.4.2</t>
  </si>
  <si>
    <t>Condutor de cobre flexivel isolado, 4,0 mm², antichamas, 450/750V</t>
  </si>
  <si>
    <t>18.4.3</t>
  </si>
  <si>
    <t>Condutor de cobre flexivel isolado, 6,0 mm², antichamas, 450/750 V</t>
  </si>
  <si>
    <t>18.4.4</t>
  </si>
  <si>
    <t>Condutor de cobre flexivel isolado, 10,0 mm², antichamas, 450/750V</t>
  </si>
  <si>
    <t>18.4.5</t>
  </si>
  <si>
    <t>Condutor de cobre flexivel isolado, 16,0 mm², antichamas, 450/750V</t>
  </si>
  <si>
    <t>18.4.6</t>
  </si>
  <si>
    <t>Condutor de cobre flexivel isolado, 25,0 mm², antichamas, 450/750V</t>
  </si>
  <si>
    <t>18.4.7</t>
  </si>
  <si>
    <t>Condutor de cobre flexivel isolado, 50,0 mm², antichamas, 450/750V</t>
  </si>
  <si>
    <t>18.4.8</t>
  </si>
  <si>
    <t>Condutor de cobre flexivel isolado, 95,0 mm², antichamas, 450/750V</t>
  </si>
  <si>
    <t>18.4.9</t>
  </si>
  <si>
    <t>Condutor de cobre flexivel isolado, 150,0 mm², antichamas, 450/750V</t>
  </si>
  <si>
    <t>18.5</t>
  </si>
  <si>
    <t>ELETROCALHAS</t>
  </si>
  <si>
    <t>18.5.1</t>
  </si>
  <si>
    <t>C1154</t>
  </si>
  <si>
    <t>Eletrocalha lisa tipo U 150x75mm com tampa, inclusive conexões</t>
  </si>
  <si>
    <t>18.6</t>
  </si>
  <si>
    <t>ILUMINAÇÃO E TOMADAS</t>
  </si>
  <si>
    <t>18.6.1</t>
  </si>
  <si>
    <t>Tomada universal, 10A, cor branca, completa</t>
  </si>
  <si>
    <t>18.6.2</t>
  </si>
  <si>
    <t>Tomada universal, 20A, cor branca, completa</t>
  </si>
  <si>
    <t>18.6.3</t>
  </si>
  <si>
    <t>Tomada dupla 10A, completa</t>
  </si>
  <si>
    <t>18.6.4</t>
  </si>
  <si>
    <t>Interruptor 1 tecla simples e tomada</t>
  </si>
  <si>
    <t>18.6.5</t>
  </si>
  <si>
    <t>Interruptor 2 teclas simples e tomada</t>
  </si>
  <si>
    <t>18.6.6</t>
  </si>
  <si>
    <t>Interruptor 1 tecla paralela e tomada</t>
  </si>
  <si>
    <t>18.6.7</t>
  </si>
  <si>
    <t>Interruptor 1 tecla simples</t>
  </si>
  <si>
    <t>18.6.8</t>
  </si>
  <si>
    <t>Interruptor 2 teclas simples</t>
  </si>
  <si>
    <t>18.6.9</t>
  </si>
  <si>
    <t>Interruptor 3 teclas simples</t>
  </si>
  <si>
    <t>18.6.10</t>
  </si>
  <si>
    <t>Módulo de saída de fio (para chuveiro)</t>
  </si>
  <si>
    <t>18.6.11</t>
  </si>
  <si>
    <t>Luminárias sobrepor 2x36W completa</t>
  </si>
  <si>
    <t>18.6.12</t>
  </si>
  <si>
    <t>C1661</t>
  </si>
  <si>
    <t>Luminárias embutir 2x16W completa</t>
  </si>
  <si>
    <t>18.6.13</t>
  </si>
  <si>
    <t>C1638</t>
  </si>
  <si>
    <t>Luminárias embutir 2x36W completa</t>
  </si>
  <si>
    <t>18.6.14</t>
  </si>
  <si>
    <t>C4540</t>
  </si>
  <si>
    <t>Luminária com aletas embutir 2x36 completa</t>
  </si>
  <si>
    <t>18.6.15</t>
  </si>
  <si>
    <t>C4412</t>
  </si>
  <si>
    <t>Luminária de piso, com lâmpada vapor metálico 70W</t>
  </si>
  <si>
    <t>18.6.16</t>
  </si>
  <si>
    <t>C2045</t>
  </si>
  <si>
    <t>Projetor com lâmpada de vapor metálico 150W</t>
  </si>
  <si>
    <t>18.6.17</t>
  </si>
  <si>
    <t>Projetor com lâmpada de vapor metálico 250W</t>
  </si>
  <si>
    <t>18.6.18</t>
  </si>
  <si>
    <t>C4107</t>
  </si>
  <si>
    <t>Arandelas de sobrepor com 1 lâmpada fluorescente compacta de 60W</t>
  </si>
  <si>
    <t>INSTALAÇÕES DE CLIMATIZAÇÃO</t>
  </si>
  <si>
    <t>19.1</t>
  </si>
  <si>
    <t>19.2</t>
  </si>
  <si>
    <t>19.3</t>
  </si>
  <si>
    <t>Joelho 90 solável - 25mm</t>
  </si>
  <si>
    <t>19.4</t>
  </si>
  <si>
    <t>INSTALAÇÕES DE REDE ESTRUTURADA</t>
  </si>
  <si>
    <t>20.1</t>
  </si>
  <si>
    <t>EQUIPAMENTOS PASSIVOS</t>
  </si>
  <si>
    <t>20.1.1</t>
  </si>
  <si>
    <t>Patch Panel 19"  - 24 portas, Categoria 6</t>
  </si>
  <si>
    <t xml:space="preserve">un </t>
  </si>
  <si>
    <t>20.1.2</t>
  </si>
  <si>
    <t>Switches de 48 portas</t>
  </si>
  <si>
    <t>20.1.3</t>
  </si>
  <si>
    <t>C4568</t>
  </si>
  <si>
    <t>Guias de cabos simples</t>
  </si>
  <si>
    <t>20.1.4</t>
  </si>
  <si>
    <t xml:space="preserve">Guia de Cabos Vertical, fechado </t>
  </si>
  <si>
    <t>20.1.5</t>
  </si>
  <si>
    <t>Guia de Cabos Vertical</t>
  </si>
  <si>
    <t>20.1.6</t>
  </si>
  <si>
    <t xml:space="preserve">Guia de Cabos Superior, fechado </t>
  </si>
  <si>
    <t>20.1.7</t>
  </si>
  <si>
    <t>C4567</t>
  </si>
  <si>
    <t>Bandeja deslizante perfurada</t>
  </si>
  <si>
    <t>20.1.9</t>
  </si>
  <si>
    <t>Access Point Wireless 2.4 GHz - 300Mpbs</t>
  </si>
  <si>
    <t>20.2</t>
  </si>
  <si>
    <t>CABOS EM PAR TRANÇADOS</t>
  </si>
  <si>
    <t>20.2.1</t>
  </si>
  <si>
    <t>C4533</t>
  </si>
  <si>
    <t>Cabo UTP -6 (24AWG)</t>
  </si>
  <si>
    <t>20.2.2</t>
  </si>
  <si>
    <t>C0544</t>
  </si>
  <si>
    <t>Cabo coaxial</t>
  </si>
  <si>
    <t>20.2.3</t>
  </si>
  <si>
    <t>C4526</t>
  </si>
  <si>
    <t>Cabos de conexões – Patch cord categoria 6  - 2,5 metros</t>
  </si>
  <si>
    <t>20.3</t>
  </si>
  <si>
    <t>TOMADAS</t>
  </si>
  <si>
    <t>20.3.1</t>
  </si>
  <si>
    <t>Tomada modular RJ-45 completa</t>
  </si>
  <si>
    <t>20.3.2</t>
  </si>
  <si>
    <t>Tomada completa TV/SAT</t>
  </si>
  <si>
    <t>20.3.3</t>
  </si>
  <si>
    <t>Conector emenda para cabo coaxial</t>
  </si>
  <si>
    <t>20.4</t>
  </si>
  <si>
    <t>CAIXAS E ACESSÓRIOS</t>
  </si>
  <si>
    <t>20.4.1</t>
  </si>
  <si>
    <t>Caixa de passagem em alvenaria 30x30x30 com tampa de ferro fundido</t>
  </si>
  <si>
    <t>20.4.2</t>
  </si>
  <si>
    <t>Caixa de passagem em PVC ou ferro de embutir no teto 30x30x12</t>
  </si>
  <si>
    <t>20.4.3</t>
  </si>
  <si>
    <t xml:space="preserve">Caixa de passagem PVC 4x2" - </t>
  </si>
  <si>
    <t>20.5</t>
  </si>
  <si>
    <t>20.5.1</t>
  </si>
  <si>
    <t>Eletroduto PVC flexivel 3/4", inclusive conexões</t>
  </si>
  <si>
    <t>20.5.2</t>
  </si>
  <si>
    <t>Eletroduto PVC flexivel 1", inclusive conexões</t>
  </si>
  <si>
    <t>20.5.3</t>
  </si>
  <si>
    <t>Eletroduto PVC roscavel 1 1/4", inclusive conexões</t>
  </si>
  <si>
    <t>20.5.4</t>
  </si>
  <si>
    <t>Eletroduto aço galvanizado 3/4", inclusive conexões</t>
  </si>
  <si>
    <t>20.5.5</t>
  </si>
  <si>
    <t>Eletroduto aço galvanizado 1 1/4", inclusive conexões</t>
  </si>
  <si>
    <t>20.5.6</t>
  </si>
  <si>
    <t>Eletroduto aço galvanizado 2", inclusive conexões</t>
  </si>
  <si>
    <t>20.5.7</t>
  </si>
  <si>
    <t>C1158</t>
  </si>
  <si>
    <t>Eletrocalha lisa com tampa 100 x 50 mm, inclusive conexões</t>
  </si>
  <si>
    <t>SISTEMA DE EXAUSTÃO MECÂNICA</t>
  </si>
  <si>
    <t>21.1</t>
  </si>
  <si>
    <t xml:space="preserve">Coifa de centro em aço inox de 1500x1000x600 mm, duto de ligação e chapéu chines </t>
  </si>
  <si>
    <t>21.2</t>
  </si>
  <si>
    <t>C1354</t>
  </si>
  <si>
    <t>Exaustor axial interno vazão 40m³/min.</t>
  </si>
  <si>
    <t>21.3</t>
  </si>
  <si>
    <t>C1477</t>
  </si>
  <si>
    <t>Exaustor mecânico para banheiro 80m3/h com duto flexível - kit</t>
  </si>
  <si>
    <t>SISTEMA DE PROTEÇÃO CONTRA DESCARGAS ATMOSFÉRICAS (SPDA)</t>
  </si>
  <si>
    <t>22.1</t>
  </si>
  <si>
    <t>Pára-raios tipo Franklin em latão cromado</t>
  </si>
  <si>
    <t>22.2</t>
  </si>
  <si>
    <t>C3478</t>
  </si>
  <si>
    <t>Vergalhão CA - 25 # 10mm</t>
  </si>
  <si>
    <t>22.3</t>
  </si>
  <si>
    <t>Conector mini-gar em bronze estanhado</t>
  </si>
  <si>
    <t>22.4</t>
  </si>
  <si>
    <t>Abraçadeira-guia reforçada 2"</t>
  </si>
  <si>
    <t>22.5</t>
  </si>
  <si>
    <t>Clips galvanizado</t>
  </si>
  <si>
    <t>22.6</t>
  </si>
  <si>
    <t>Caixa de equalização de potências 200x200mm em aço com barramento, expessura  6 mm</t>
  </si>
  <si>
    <t>22.7</t>
  </si>
  <si>
    <t>Escavação de vala para aterramento</t>
  </si>
  <si>
    <t>22.8</t>
  </si>
  <si>
    <t>22.9</t>
  </si>
  <si>
    <t>Haste tipo coopperweld 5/8" x 2,40m</t>
  </si>
  <si>
    <t>22.10</t>
  </si>
  <si>
    <t>Cabo de cobre nu 16mm2</t>
  </si>
  <si>
    <t>22.11</t>
  </si>
  <si>
    <t>Cabo de cobre nu 35mm²</t>
  </si>
  <si>
    <t>22.12</t>
  </si>
  <si>
    <t>Cabo de cobre nu 50mm²</t>
  </si>
  <si>
    <t>22.13</t>
  </si>
  <si>
    <t>Caixa de inspeção com tampa em PVC, Ø 230mm x 250mm</t>
  </si>
  <si>
    <t>22.14</t>
  </si>
  <si>
    <t>C2457</t>
  </si>
  <si>
    <t>Terminal ou conector de pressao - para cabo 35mm²</t>
  </si>
  <si>
    <t>22.15</t>
  </si>
  <si>
    <t>C3909</t>
  </si>
  <si>
    <t>Solda exotermica</t>
  </si>
  <si>
    <t>23.1</t>
  </si>
  <si>
    <t>GERAIS</t>
  </si>
  <si>
    <t>23.1.1</t>
  </si>
  <si>
    <t>C0864</t>
  </si>
  <si>
    <t>Conjunto de mastros para bandeiras em tubo ferro galvanizado telescópico (alt= 7m (3mx2" + 4mx1 1/2")</t>
  </si>
  <si>
    <t>23.1.2</t>
  </si>
  <si>
    <t>C4068</t>
  </si>
  <si>
    <t>Bancada em granito cinza andorinha - espessura 2cm, conforme projeto</t>
  </si>
  <si>
    <t>23.1.3</t>
  </si>
  <si>
    <t>Prateleira,acabamentos em granito cinza andorinha - espessura 2cm, conforme projeto</t>
  </si>
  <si>
    <t>23.1.4</t>
  </si>
  <si>
    <t>C2910</t>
  </si>
  <si>
    <t xml:space="preserve">Prateleiras e escaninhos em mdf </t>
  </si>
  <si>
    <t>23.1.5</t>
  </si>
  <si>
    <t>C0361</t>
  </si>
  <si>
    <t>Bancos de concreto</t>
  </si>
  <si>
    <t>23.1.6</t>
  </si>
  <si>
    <t>C1869</t>
  </si>
  <si>
    <t>Peitoril em granito cinza, largura=17,00cm espessura variável e pingadeira</t>
  </si>
  <si>
    <t>23.1.7</t>
  </si>
  <si>
    <t>Mão francesa metálica para apoio das pratelerias e bancadas</t>
  </si>
  <si>
    <t>23.1.8</t>
  </si>
  <si>
    <t>C4622</t>
  </si>
  <si>
    <t>Fita adesiva antiderrapante 50mm para degraus dos banheiros</t>
  </si>
  <si>
    <t>23.1.9</t>
  </si>
  <si>
    <t>C4646</t>
  </si>
  <si>
    <t>Corrimão dupla altura em aço inox 1 1/2"</t>
  </si>
  <si>
    <t>23.2</t>
  </si>
  <si>
    <t>CAIXA DÁGUA - 30.000L</t>
  </si>
  <si>
    <t>23.2.1</t>
  </si>
  <si>
    <t>C3648</t>
  </si>
  <si>
    <t>Reservatório de chapa de aço carbono e solda interna e externa, com boca de inspeção e sistema de ancoragem, conforme projeto</t>
  </si>
  <si>
    <t>23.2.2</t>
  </si>
  <si>
    <t>Escada interna e externa tipo marinheiro, inclusive pintura</t>
  </si>
  <si>
    <t>23.2.3</t>
  </si>
  <si>
    <t>C3505</t>
  </si>
  <si>
    <t>Guarda corpo de 1,0m de altura</t>
  </si>
  <si>
    <t>23.2.4</t>
  </si>
  <si>
    <t>C1521</t>
  </si>
  <si>
    <t>Preparo de superfície: jateamento abrasivo ao metal branco (interno e externo), padrão AS 3.</t>
  </si>
  <si>
    <t>23.2.5</t>
  </si>
  <si>
    <t>Acabamento interno: duas demãos de espessura seca de primer Epóxi</t>
  </si>
  <si>
    <t>23.2.6</t>
  </si>
  <si>
    <t>Acabamento externo: duas demãos de espessura seca de primer Epóxi</t>
  </si>
  <si>
    <t>23.2.7</t>
  </si>
  <si>
    <t>C4409</t>
  </si>
  <si>
    <t>Pintura Externa: uma demão de poliuretano na cor amarelo</t>
  </si>
  <si>
    <t>SERVIÇOS FINAIS</t>
  </si>
  <si>
    <t>24.1</t>
  </si>
  <si>
    <t>Limpeza de obra</t>
  </si>
  <si>
    <t>24.2</t>
  </si>
  <si>
    <t>Placa de inauguração metálica 0,47x0,57m</t>
  </si>
  <si>
    <t>Valor TOTAL com BDI</t>
  </si>
  <si>
    <t>PREFEITURA MUNICIPAL DE PINTÓPOLIS - MG</t>
  </si>
  <si>
    <t>ROBSON RODRIGUES</t>
  </si>
  <si>
    <t>LEY LOPES DOS SANTOS</t>
  </si>
  <si>
    <t>ENGNHEIRO CIVIL</t>
  </si>
  <si>
    <t xml:space="preserve">PREFEITO MUNICIPAL </t>
  </si>
  <si>
    <t>CREA MG 159.788/D</t>
  </si>
  <si>
    <t>PINTÓPOLIS MG</t>
  </si>
  <si>
    <t>ID 3034985</t>
  </si>
  <si>
    <t>Prolongamento da Av. "JK", Loteamento Vicente Vieira, Pintópolis MG</t>
  </si>
  <si>
    <t xml:space="preserve"> Proinfância - Tipo 1- opção 220V com sapatas </t>
  </si>
  <si>
    <t>ED-48533</t>
  </si>
  <si>
    <t>ED-48402</t>
  </si>
  <si>
    <t>ED-48332</t>
  </si>
  <si>
    <t>ED-50629</t>
  </si>
  <si>
    <t>ED-51002</t>
  </si>
  <si>
    <t>m3</t>
  </si>
  <si>
    <t>ED-15227</t>
  </si>
  <si>
    <t>ED-9837</t>
  </si>
  <si>
    <t>ED-50486</t>
  </si>
  <si>
    <t>ED-50499</t>
  </si>
  <si>
    <t>SINAPI I</t>
  </si>
  <si>
    <t>ED-49962</t>
  </si>
  <si>
    <t>ED-48586</t>
  </si>
  <si>
    <t>ED-49882</t>
  </si>
  <si>
    <t>ED-50278</t>
  </si>
  <si>
    <t>ED-48182</t>
  </si>
  <si>
    <t>ED-49334</t>
  </si>
  <si>
    <t>ED-50194</t>
  </si>
  <si>
    <t>ED-49866</t>
  </si>
  <si>
    <t>ED-29386</t>
  </si>
  <si>
    <t>ED-49205</t>
  </si>
  <si>
    <t>ED-49528</t>
  </si>
  <si>
    <t>ED-19512</t>
  </si>
  <si>
    <t>ED-49393</t>
  </si>
  <si>
    <t>ED-27082</t>
  </si>
  <si>
    <t>ED-49496</t>
  </si>
  <si>
    <t>ED-5632</t>
  </si>
  <si>
    <t>ED-19510</t>
  </si>
  <si>
    <t>ED-15650</t>
  </si>
  <si>
    <t>ED-51052</t>
  </si>
  <si>
    <t>ED-49133</t>
  </si>
  <si>
    <t>ED-21657</t>
  </si>
  <si>
    <t>ED-50692</t>
  </si>
  <si>
    <t>ED-50997</t>
  </si>
  <si>
    <t>m2</t>
  </si>
  <si>
    <t>ED-50574</t>
  </si>
  <si>
    <t>ED-32002</t>
  </si>
  <si>
    <t>ED-50948</t>
  </si>
  <si>
    <t>ED-50266</t>
  </si>
  <si>
    <t>Creche Proinfância do Municipio de Pintópolis MG</t>
  </si>
  <si>
    <t>Sinapi 03/2024 e SETOP 08/2023 (outras)</t>
  </si>
  <si>
    <t>% ITEM</t>
  </si>
  <si>
    <t>Valores totais</t>
  </si>
  <si>
    <t>ID. Obra:</t>
  </si>
  <si>
    <t>Projeto:</t>
  </si>
  <si>
    <t>PREFEITURA MUNICIPAL DE PINTÓPOLIS</t>
  </si>
  <si>
    <t>Estado de Minas Gerais</t>
  </si>
  <si>
    <t>CRONOGRAMA FÍSICO - FINANCEIRO REPACTUAÇÃO</t>
  </si>
  <si>
    <t>OBS. OS ITENS NÃO ENCONTRADOS NAS PLANILHAS REFERÊNCIAS FORAM MANTIDOS OS MESMOS VALORES DA PLANILHA ORIGINAL PACTUADA.</t>
  </si>
  <si>
    <t>ENG. CIVIL, CREA/MG Nº. 159.788/D</t>
  </si>
  <si>
    <t>PREFEITO MUNICIPAL</t>
  </si>
  <si>
    <t>ENG. CIVIL, CREA/MG N°. 159.788/D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</si>
</sst>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-[$R$-416]\ * #,##0.00_-;\-[$R$-416]\ * #,##0.00_-;_-[$R$-416]\ * &quot;-&quot;??_-;_-@_-"/>
    <numFmt numFmtId="179" formatCode="0.000%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u/>
      <sz val="11"/>
      <color indexed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1"/>
    </font>
    <font>
      <sz val="8"/>
      <color indexed="8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3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 applyNumberFormat="0" applyBorder="0" applyProtection="0"/>
    <xf numFmtId="0" fontId="8" fillId="0" borderId="0" applyNumberFormat="0" applyBorder="0" applyProtection="0"/>
    <xf numFmtId="165" fontId="8" fillId="0" borderId="0" applyBorder="0" applyProtection="0"/>
    <xf numFmtId="165" fontId="8" fillId="0" borderId="0" applyBorder="0" applyProtection="0"/>
    <xf numFmtId="0" fontId="6" fillId="0" borderId="0"/>
    <xf numFmtId="0" fontId="8" fillId="0" borderId="0" applyNumberFormat="0" applyBorder="0" applyProtection="0"/>
    <xf numFmtId="0" fontId="9" fillId="0" borderId="0" applyNumberFormat="0" applyBorder="0" applyProtection="0"/>
    <xf numFmtId="166" fontId="9" fillId="0" borderId="0" applyBorder="0" applyProtection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5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 applyNumberFormat="0" applyBorder="0" applyProtection="0"/>
    <xf numFmtId="167" fontId="11" fillId="0" borderId="0" applyBorder="0" applyProtection="0"/>
    <xf numFmtId="43" fontId="2" fillId="0" borderId="0" applyFont="0" applyFill="0" applyBorder="0" applyAlignment="0" applyProtection="0"/>
    <xf numFmtId="165" fontId="8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5" fillId="0" borderId="0"/>
    <xf numFmtId="168" fontId="2" fillId="0" borderId="0" applyFont="0" applyFill="0" applyBorder="0" applyAlignment="0" applyProtection="0"/>
    <xf numFmtId="169" fontId="16" fillId="0" borderId="0">
      <protection locked="0"/>
    </xf>
    <xf numFmtId="0" fontId="3" fillId="3" borderId="2" applyFill="0" applyBorder="0" applyAlignment="0" applyProtection="0">
      <alignment vertical="center"/>
      <protection locked="0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38" fontId="4" fillId="2" borderId="0" applyNumberFormat="0" applyBorder="0" applyAlignment="0" applyProtection="0"/>
    <xf numFmtId="0" fontId="16" fillId="0" borderId="0">
      <protection locked="0"/>
    </xf>
    <xf numFmtId="0" fontId="16" fillId="0" borderId="0">
      <protection locked="0"/>
    </xf>
    <xf numFmtId="0" fontId="18" fillId="0" borderId="0"/>
    <xf numFmtId="10" fontId="4" fillId="4" borderId="1" applyNumberFormat="0" applyBorder="0" applyAlignment="0" applyProtection="0"/>
    <xf numFmtId="0" fontId="2" fillId="0" borderId="0">
      <alignment horizontal="centerContinuous" vertical="justify"/>
    </xf>
    <xf numFmtId="0" fontId="19" fillId="0" borderId="0" applyAlignment="0">
      <alignment horizontal="center"/>
    </xf>
    <xf numFmtId="174" fontId="20" fillId="0" borderId="0"/>
    <xf numFmtId="0" fontId="21" fillId="0" borderId="0">
      <alignment horizontal="left" vertical="center" indent="12"/>
    </xf>
    <xf numFmtId="0" fontId="4" fillId="0" borderId="2" applyBorder="0">
      <alignment horizontal="left" vertical="center" wrapText="1" indent="2"/>
      <protection locked="0"/>
    </xf>
    <xf numFmtId="0" fontId="4" fillId="0" borderId="2" applyBorder="0">
      <alignment horizontal="left" vertical="center" wrapText="1" indent="3"/>
      <protection locked="0"/>
    </xf>
    <xf numFmtId="10" fontId="2" fillId="0" borderId="0" applyFont="0" applyFill="0" applyBorder="0" applyAlignment="0" applyProtection="0"/>
    <xf numFmtId="175" fontId="16" fillId="0" borderId="0">
      <protection locked="0"/>
    </xf>
    <xf numFmtId="175" fontId="16" fillId="0" borderId="0">
      <protection locked="0"/>
    </xf>
    <xf numFmtId="176" fontId="16" fillId="0" borderId="0">
      <protection locked="0"/>
    </xf>
    <xf numFmtId="38" fontId="13" fillId="0" borderId="0" applyFont="0" applyFill="0" applyBorder="0" applyAlignment="0" applyProtection="0"/>
    <xf numFmtId="177" fontId="22" fillId="0" borderId="0">
      <protection locked="0"/>
    </xf>
    <xf numFmtId="41" fontId="14" fillId="0" borderId="0" applyFont="0" applyFill="0" applyBorder="0" applyAlignment="0" applyProtection="0"/>
    <xf numFmtId="0" fontId="13" fillId="0" borderId="0"/>
    <xf numFmtId="0" fontId="23" fillId="0" borderId="0">
      <protection locked="0"/>
    </xf>
    <xf numFmtId="0" fontId="23" fillId="0" borderId="0">
      <protection locked="0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22">
    <xf numFmtId="0" fontId="0" fillId="0" borderId="0" xfId="0"/>
    <xf numFmtId="43" fontId="24" fillId="0" borderId="1" xfId="18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5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vertical="center"/>
    </xf>
    <xf numFmtId="164" fontId="25" fillId="2" borderId="1" xfId="179" applyFont="1" applyFill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164" fontId="28" fillId="0" borderId="1" xfId="179" applyFont="1" applyFill="1" applyBorder="1" applyAlignment="1">
      <alignment horizontal="right" vertical="center"/>
    </xf>
    <xf numFmtId="164" fontId="28" fillId="0" borderId="1" xfId="179" applyFont="1" applyBorder="1" applyAlignment="1">
      <alignment horizontal="right" vertical="center"/>
    </xf>
    <xf numFmtId="0" fontId="28" fillId="0" borderId="1" xfId="7" applyFont="1" applyBorder="1" applyAlignment="1">
      <alignment horizontal="center" vertical="center" wrapText="1"/>
    </xf>
    <xf numFmtId="164" fontId="28" fillId="0" borderId="1" xfId="179" applyFont="1" applyFill="1" applyBorder="1" applyAlignment="1">
      <alignment vertical="center"/>
    </xf>
    <xf numFmtId="43" fontId="28" fillId="0" borderId="1" xfId="26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164" fontId="28" fillId="0" borderId="1" xfId="179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8" fillId="5" borderId="1" xfId="1" applyFont="1" applyFill="1" applyBorder="1" applyAlignment="1">
      <alignment horizontal="center" vertical="center" wrapText="1"/>
    </xf>
    <xf numFmtId="0" fontId="28" fillId="5" borderId="1" xfId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right" vertical="center"/>
    </xf>
    <xf numFmtId="164" fontId="28" fillId="0" borderId="1" xfId="179" applyFont="1" applyFill="1" applyBorder="1" applyAlignment="1">
      <alignment horizontal="center" vertical="center"/>
    </xf>
    <xf numFmtId="164" fontId="28" fillId="5" borderId="1" xfId="179" applyFont="1" applyFill="1" applyBorder="1" applyAlignment="1">
      <alignment vertical="center"/>
    </xf>
    <xf numFmtId="164" fontId="28" fillId="0" borderId="1" xfId="179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49" fontId="25" fillId="6" borderId="1" xfId="1" applyNumberFormat="1" applyFont="1" applyFill="1" applyBorder="1" applyAlignment="1">
      <alignment horizontal="center" vertical="center"/>
    </xf>
    <xf numFmtId="164" fontId="25" fillId="6" borderId="1" xfId="179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43" fontId="26" fillId="6" borderId="1" xfId="180" applyFont="1" applyFill="1" applyBorder="1" applyAlignment="1">
      <alignment horizontal="center" vertical="center" wrapText="1"/>
    </xf>
    <xf numFmtId="4" fontId="26" fillId="6" borderId="1" xfId="0" applyNumberFormat="1" applyFont="1" applyFill="1" applyBorder="1" applyAlignment="1">
      <alignment horizontal="center" vertical="center" wrapText="1"/>
    </xf>
    <xf numFmtId="9" fontId="26" fillId="6" borderId="1" xfId="18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5" fillId="2" borderId="1" xfId="1" applyFont="1" applyFill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1" xfId="1" applyFont="1" applyBorder="1" applyAlignment="1">
      <alignment horizontal="justify" vertical="center" wrapText="1"/>
    </xf>
    <xf numFmtId="0" fontId="25" fillId="0" borderId="1" xfId="0" applyFont="1" applyBorder="1" applyAlignment="1">
      <alignment horizontal="justify" vertical="center" wrapText="1"/>
    </xf>
    <xf numFmtId="0" fontId="25" fillId="0" borderId="1" xfId="1" applyFont="1" applyBorder="1" applyAlignment="1">
      <alignment horizontal="justify" vertical="center" wrapText="1"/>
    </xf>
    <xf numFmtId="0" fontId="28" fillId="5" borderId="1" xfId="1" applyFont="1" applyFill="1" applyBorder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/>
    </xf>
    <xf numFmtId="49" fontId="25" fillId="6" borderId="1" xfId="1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164" fontId="27" fillId="0" borderId="1" xfId="179" applyFont="1" applyFill="1" applyBorder="1" applyAlignment="1">
      <alignment horizontal="right" vertical="center"/>
    </xf>
    <xf numFmtId="178" fontId="28" fillId="8" borderId="1" xfId="0" applyNumberFormat="1" applyFont="1" applyFill="1" applyBorder="1" applyAlignment="1">
      <alignment vertical="center"/>
    </xf>
    <xf numFmtId="43" fontId="27" fillId="0" borderId="1" xfId="26" applyFont="1" applyFill="1" applyBorder="1" applyAlignment="1">
      <alignment horizontal="right" vertical="center"/>
    </xf>
    <xf numFmtId="164" fontId="27" fillId="0" borderId="1" xfId="179" applyFont="1" applyFill="1" applyBorder="1" applyAlignment="1">
      <alignment vertical="center"/>
    </xf>
    <xf numFmtId="164" fontId="27" fillId="0" borderId="1" xfId="179" applyFont="1" applyFill="1" applyBorder="1" applyAlignment="1">
      <alignment horizontal="right" vertical="center" wrapText="1"/>
    </xf>
    <xf numFmtId="2" fontId="27" fillId="0" borderId="1" xfId="179" applyNumberFormat="1" applyFont="1" applyFill="1" applyBorder="1" applyAlignment="1">
      <alignment horizontal="left" vertical="center" indent="2"/>
    </xf>
    <xf numFmtId="164" fontId="25" fillId="2" borderId="1" xfId="179" applyFont="1" applyFill="1" applyBorder="1" applyAlignment="1">
      <alignment horizontal="center" vertical="center"/>
    </xf>
    <xf numFmtId="164" fontId="27" fillId="0" borderId="1" xfId="179" applyFont="1" applyFill="1" applyBorder="1" applyAlignment="1">
      <alignment horizontal="center" vertical="center"/>
    </xf>
    <xf numFmtId="43" fontId="27" fillId="0" borderId="1" xfId="26" applyFont="1" applyFill="1" applyBorder="1" applyAlignment="1">
      <alignment horizontal="center" vertical="center"/>
    </xf>
    <xf numFmtId="164" fontId="27" fillId="0" borderId="1" xfId="179" applyFont="1" applyFill="1" applyBorder="1" applyAlignment="1">
      <alignment horizontal="center" vertical="center" wrapText="1"/>
    </xf>
    <xf numFmtId="164" fontId="28" fillId="0" borderId="1" xfId="179" applyFont="1" applyBorder="1" applyAlignment="1">
      <alignment horizontal="center" vertical="center"/>
    </xf>
    <xf numFmtId="2" fontId="28" fillId="0" borderId="1" xfId="179" applyNumberFormat="1" applyFont="1" applyFill="1" applyBorder="1" applyAlignment="1">
      <alignment horizontal="center" vertical="center"/>
    </xf>
    <xf numFmtId="2" fontId="25" fillId="0" borderId="1" xfId="1" applyNumberFormat="1" applyFont="1" applyBorder="1" applyAlignment="1">
      <alignment horizontal="center" vertical="center" wrapText="1"/>
    </xf>
    <xf numFmtId="164" fontId="28" fillId="5" borderId="1" xfId="179" applyFont="1" applyFill="1" applyBorder="1" applyAlignment="1">
      <alignment horizontal="center" vertical="center"/>
    </xf>
    <xf numFmtId="2" fontId="28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25" fillId="6" borderId="1" xfId="0" applyNumberFormat="1" applyFont="1" applyFill="1" applyBorder="1" applyAlignment="1">
      <alignment vertical="center"/>
    </xf>
    <xf numFmtId="0" fontId="33" fillId="0" borderId="0" xfId="183" applyAlignment="1">
      <alignment vertical="center"/>
    </xf>
    <xf numFmtId="0" fontId="3" fillId="0" borderId="9" xfId="1" applyFont="1" applyBorder="1" applyAlignment="1">
      <alignment horizontal="center" wrapText="1"/>
    </xf>
    <xf numFmtId="0" fontId="3" fillId="0" borderId="10" xfId="1" applyFont="1" applyBorder="1" applyAlignment="1">
      <alignment horizontal="center" wrapText="1"/>
    </xf>
    <xf numFmtId="0" fontId="3" fillId="0" borderId="10" xfId="1" applyFont="1" applyBorder="1" applyAlignment="1">
      <alignment horizontal="center" vertical="center" wrapText="1"/>
    </xf>
    <xf numFmtId="164" fontId="3" fillId="0" borderId="10" xfId="2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43" fontId="3" fillId="0" borderId="12" xfId="30" applyFont="1" applyFill="1" applyBorder="1" applyAlignment="1">
      <alignment vertical="center"/>
    </xf>
    <xf numFmtId="0" fontId="3" fillId="0" borderId="0" xfId="1" applyFont="1" applyAlignment="1">
      <alignment horizontal="center"/>
    </xf>
    <xf numFmtId="0" fontId="2" fillId="0" borderId="0" xfId="1" applyAlignment="1">
      <alignment horizontal="left" vertical="center" wrapText="1"/>
    </xf>
    <xf numFmtId="0" fontId="2" fillId="0" borderId="0" xfId="1" applyAlignment="1">
      <alignment horizontal="center" vertical="center" wrapText="1"/>
    </xf>
    <xf numFmtId="164" fontId="2" fillId="0" borderId="0" xfId="2" applyFont="1" applyFill="1" applyBorder="1" applyAlignment="1">
      <alignment horizontal="center" vertical="center" wrapText="1"/>
    </xf>
    <xf numFmtId="164" fontId="2" fillId="0" borderId="0" xfId="2" applyFont="1" applyFill="1" applyBorder="1" applyAlignment="1">
      <alignment vertical="center" wrapText="1"/>
    </xf>
    <xf numFmtId="0" fontId="2" fillId="0" borderId="0" xfId="1" applyAlignment="1">
      <alignment vertical="center" wrapText="1"/>
    </xf>
    <xf numFmtId="0" fontId="2" fillId="0" borderId="13" xfId="1" applyBorder="1" applyAlignment="1">
      <alignment vertical="center" wrapText="1"/>
    </xf>
    <xf numFmtId="43" fontId="2" fillId="0" borderId="0" xfId="30" quotePrefix="1" applyFont="1" applyFill="1" applyBorder="1" applyAlignment="1">
      <alignment vertical="center"/>
    </xf>
    <xf numFmtId="43" fontId="2" fillId="0" borderId="0" xfId="27" applyFont="1" applyFill="1" applyBorder="1" applyAlignment="1">
      <alignment vertical="center"/>
    </xf>
    <xf numFmtId="43" fontId="3" fillId="0" borderId="0" xfId="27" applyFont="1" applyFill="1" applyBorder="1" applyAlignment="1">
      <alignment horizontal="right" vertical="center" wrapText="1"/>
    </xf>
    <xf numFmtId="10" fontId="3" fillId="0" borderId="13" xfId="18" applyNumberFormat="1" applyFont="1" applyFill="1" applyBorder="1" applyAlignment="1">
      <alignment horizontal="center" vertical="center" wrapText="1"/>
    </xf>
    <xf numFmtId="43" fontId="3" fillId="0" borderId="14" xfId="30" applyFont="1" applyFill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164" fontId="3" fillId="0" borderId="1" xfId="2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4" fontId="3" fillId="0" borderId="1" xfId="1" applyNumberFormat="1" applyFont="1" applyBorder="1" applyAlignment="1">
      <alignment vertical="center"/>
    </xf>
    <xf numFmtId="49" fontId="3" fillId="6" borderId="1" xfId="1" applyNumberFormat="1" applyFont="1" applyFill="1" applyBorder="1" applyAlignment="1">
      <alignment horizontal="center" vertical="center" wrapText="1"/>
    </xf>
    <xf numFmtId="49" fontId="3" fillId="6" borderId="1" xfId="1" applyNumberFormat="1" applyFont="1" applyFill="1" applyBorder="1" applyAlignment="1">
      <alignment horizontal="center" vertical="center"/>
    </xf>
    <xf numFmtId="43" fontId="3" fillId="6" borderId="1" xfId="31" applyFont="1" applyFill="1" applyBorder="1" applyAlignment="1">
      <alignment horizontal="center" vertical="center"/>
    </xf>
    <xf numFmtId="43" fontId="3" fillId="6" borderId="1" xfId="27" applyFont="1" applyFill="1" applyBorder="1" applyAlignment="1">
      <alignment horizontal="center" vertical="center" wrapText="1"/>
    </xf>
    <xf numFmtId="4" fontId="3" fillId="6" borderId="1" xfId="1" applyNumberFormat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left" vertical="center"/>
    </xf>
    <xf numFmtId="164" fontId="2" fillId="0" borderId="1" xfId="2" applyFont="1" applyFill="1" applyBorder="1" applyAlignment="1">
      <alignment horizontal="center" vertical="center"/>
    </xf>
    <xf numFmtId="164" fontId="2" fillId="0" borderId="1" xfId="2" applyFont="1" applyFill="1" applyBorder="1" applyAlignment="1">
      <alignment vertical="center"/>
    </xf>
    <xf numFmtId="0" fontId="2" fillId="0" borderId="1" xfId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/>
    </xf>
    <xf numFmtId="164" fontId="2" fillId="2" borderId="1" xfId="2" applyFont="1" applyFill="1" applyBorder="1" applyAlignment="1">
      <alignment vertical="center"/>
    </xf>
    <xf numFmtId="164" fontId="3" fillId="2" borderId="1" xfId="2" applyFont="1" applyFill="1" applyBorder="1" applyAlignment="1">
      <alignment vertical="center"/>
    </xf>
    <xf numFmtId="43" fontId="3" fillId="2" borderId="1" xfId="180" applyFont="1" applyFill="1" applyBorder="1" applyAlignment="1">
      <alignment vertical="center"/>
    </xf>
    <xf numFmtId="165" fontId="37" fillId="0" borderId="1" xfId="6" applyFont="1" applyBorder="1" applyAlignment="1">
      <alignment horizontal="center" vertical="center" wrapText="1"/>
    </xf>
    <xf numFmtId="43" fontId="2" fillId="0" borderId="1" xfId="180" applyFont="1" applyFill="1" applyBorder="1" applyAlignment="1">
      <alignment horizontal="right" vertical="center"/>
    </xf>
    <xf numFmtId="4" fontId="2" fillId="0" borderId="1" xfId="180" applyNumberFormat="1" applyFont="1" applyFill="1" applyBorder="1" applyAlignment="1">
      <alignment horizontal="right" vertical="center"/>
    </xf>
    <xf numFmtId="4" fontId="2" fillId="0" borderId="1" xfId="180" applyNumberFormat="1" applyFont="1" applyFill="1" applyBorder="1" applyAlignment="1">
      <alignment vertical="center"/>
    </xf>
    <xf numFmtId="0" fontId="2" fillId="0" borderId="1" xfId="178" applyBorder="1" applyAlignment="1">
      <alignment horizontal="center" vertical="center" wrapText="1"/>
    </xf>
    <xf numFmtId="0" fontId="2" fillId="0" borderId="1" xfId="184" applyBorder="1" applyAlignment="1">
      <alignment horizontal="center" vertical="center"/>
    </xf>
    <xf numFmtId="0" fontId="2" fillId="0" borderId="1" xfId="184" applyBorder="1" applyAlignment="1">
      <alignment horizontal="left" vertical="center" wrapText="1"/>
    </xf>
    <xf numFmtId="0" fontId="37" fillId="0" borderId="1" xfId="9" applyNumberFormat="1" applyFont="1" applyBorder="1" applyAlignment="1">
      <alignment horizontal="center" vertical="center" wrapText="1"/>
    </xf>
    <xf numFmtId="0" fontId="37" fillId="0" borderId="1" xfId="9" applyFont="1" applyBorder="1" applyAlignment="1">
      <alignment horizontal="center" vertical="center" wrapText="1"/>
    </xf>
    <xf numFmtId="0" fontId="37" fillId="0" borderId="1" xfId="48" applyFont="1" applyBorder="1" applyAlignment="1">
      <alignment horizontal="center" vertical="center" wrapText="1"/>
    </xf>
    <xf numFmtId="0" fontId="2" fillId="0" borderId="1" xfId="185" applyBorder="1" applyAlignment="1">
      <alignment horizontal="center" vertical="center"/>
    </xf>
    <xf numFmtId="0" fontId="37" fillId="0" borderId="1" xfId="48" applyFont="1" applyBorder="1" applyAlignment="1">
      <alignment horizontal="justify" vertical="center" wrapText="1"/>
    </xf>
    <xf numFmtId="0" fontId="2" fillId="0" borderId="1" xfId="186" applyBorder="1" applyAlignment="1">
      <alignment horizontal="center" vertical="center"/>
    </xf>
    <xf numFmtId="0" fontId="2" fillId="0" borderId="1" xfId="186" applyBorder="1" applyAlignment="1">
      <alignment horizontal="left" vertical="center" wrapText="1"/>
    </xf>
    <xf numFmtId="0" fontId="2" fillId="0" borderId="1" xfId="187" applyBorder="1" applyAlignment="1">
      <alignment horizontal="center" vertical="center"/>
    </xf>
    <xf numFmtId="0" fontId="2" fillId="0" borderId="1" xfId="187" applyBorder="1" applyAlignment="1">
      <alignment horizontal="left" vertical="center" wrapText="1"/>
    </xf>
    <xf numFmtId="0" fontId="2" fillId="0" borderId="1" xfId="188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" xfId="189" applyBorder="1" applyAlignment="1">
      <alignment horizontal="center" vertical="center"/>
    </xf>
    <xf numFmtId="0" fontId="2" fillId="0" borderId="1" xfId="189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vertical="center" wrapText="1"/>
    </xf>
    <xf numFmtId="4" fontId="3" fillId="0" borderId="1" xfId="180" applyNumberFormat="1" applyFont="1" applyFill="1" applyBorder="1" applyAlignment="1">
      <alignment vertical="center" wrapText="1"/>
    </xf>
    <xf numFmtId="43" fontId="2" fillId="0" borderId="1" xfId="180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43" fontId="3" fillId="0" borderId="1" xfId="180" applyFont="1" applyFill="1" applyBorder="1" applyAlignment="1">
      <alignment vertical="center"/>
    </xf>
    <xf numFmtId="0" fontId="2" fillId="0" borderId="1" xfId="178" applyBorder="1" applyAlignment="1">
      <alignment horizontal="left" vertical="center" wrapText="1"/>
    </xf>
    <xf numFmtId="0" fontId="2" fillId="0" borderId="1" xfId="190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191" applyBorder="1" applyAlignment="1">
      <alignment horizontal="center" vertical="center"/>
    </xf>
    <xf numFmtId="43" fontId="3" fillId="0" borderId="1" xfId="180" applyFont="1" applyFill="1" applyBorder="1" applyAlignment="1">
      <alignment vertical="center" wrapText="1"/>
    </xf>
    <xf numFmtId="0" fontId="2" fillId="0" borderId="1" xfId="192" applyBorder="1" applyAlignment="1">
      <alignment horizontal="center" vertical="center"/>
    </xf>
    <xf numFmtId="0" fontId="2" fillId="0" borderId="1" xfId="178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93" applyBorder="1" applyAlignment="1">
      <alignment horizontal="center" vertical="center"/>
    </xf>
    <xf numFmtId="0" fontId="2" fillId="0" borderId="1" xfId="193" applyBorder="1" applyAlignment="1">
      <alignment horizontal="left" vertical="center"/>
    </xf>
    <xf numFmtId="0" fontId="2" fillId="0" borderId="1" xfId="194" applyBorder="1" applyAlignment="1">
      <alignment horizontal="center" vertical="center"/>
    </xf>
    <xf numFmtId="0" fontId="2" fillId="0" borderId="1" xfId="195" applyBorder="1" applyAlignment="1">
      <alignment horizontal="center" vertical="center"/>
    </xf>
    <xf numFmtId="0" fontId="2" fillId="0" borderId="1" xfId="196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164" fontId="3" fillId="0" borderId="1" xfId="2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180" applyNumberFormat="1" applyFont="1" applyFill="1" applyBorder="1" applyAlignment="1">
      <alignment vertical="center"/>
    </xf>
    <xf numFmtId="164" fontId="3" fillId="6" borderId="1" xfId="2" applyFont="1" applyFill="1" applyBorder="1" applyAlignment="1">
      <alignment vertical="center"/>
    </xf>
    <xf numFmtId="0" fontId="3" fillId="0" borderId="1" xfId="1" applyFont="1" applyBorder="1" applyAlignment="1">
      <alignment horizontal="center"/>
    </xf>
    <xf numFmtId="0" fontId="2" fillId="0" borderId="1" xfId="197" applyBorder="1" applyAlignment="1">
      <alignment horizontal="center" vertical="center" wrapText="1"/>
    </xf>
    <xf numFmtId="0" fontId="2" fillId="0" borderId="1" xfId="198" applyBorder="1" applyAlignment="1">
      <alignment horizontal="center" vertical="center"/>
    </xf>
    <xf numFmtId="0" fontId="2" fillId="5" borderId="1" xfId="1" applyFill="1" applyBorder="1" applyAlignment="1">
      <alignment horizontal="center" vertical="center" wrapText="1"/>
    </xf>
    <xf numFmtId="0" fontId="2" fillId="0" borderId="1" xfId="199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5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vertical="center"/>
    </xf>
    <xf numFmtId="0" fontId="2" fillId="5" borderId="1" xfId="1" applyFill="1" applyBorder="1" applyAlignment="1">
      <alignment vertical="center"/>
    </xf>
    <xf numFmtId="164" fontId="2" fillId="5" borderId="1" xfId="2" applyFont="1" applyFill="1" applyBorder="1" applyAlignment="1">
      <alignment vertical="center"/>
    </xf>
    <xf numFmtId="0" fontId="2" fillId="5" borderId="1" xfId="1" applyFill="1" applyBorder="1" applyAlignment="1">
      <alignment horizontal="center" vertical="center"/>
    </xf>
    <xf numFmtId="0" fontId="2" fillId="0" borderId="1" xfId="1" applyBorder="1" applyAlignment="1">
      <alignment vertical="center" wrapText="1"/>
    </xf>
    <xf numFmtId="0" fontId="3" fillId="6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vertical="center"/>
    </xf>
    <xf numFmtId="0" fontId="2" fillId="6" borderId="1" xfId="1" applyFill="1" applyBorder="1" applyAlignment="1">
      <alignment vertical="center"/>
    </xf>
    <xf numFmtId="164" fontId="2" fillId="6" borderId="1" xfId="2" applyFont="1" applyFill="1" applyBorder="1" applyAlignment="1">
      <alignment vertical="center"/>
    </xf>
    <xf numFmtId="4" fontId="2" fillId="6" borderId="1" xfId="1" applyNumberFormat="1" applyFill="1" applyBorder="1" applyAlignment="1">
      <alignment vertical="center"/>
    </xf>
    <xf numFmtId="0" fontId="2" fillId="5" borderId="1" xfId="1" applyFill="1" applyBorder="1" applyAlignment="1">
      <alignment vertical="center" wrapText="1"/>
    </xf>
    <xf numFmtId="0" fontId="2" fillId="0" borderId="1" xfId="42" applyFont="1" applyBorder="1" applyAlignment="1">
      <alignment horizontal="center" vertical="center" wrapText="1"/>
    </xf>
    <xf numFmtId="49" fontId="2" fillId="0" borderId="1" xfId="42" applyNumberFormat="1" applyFont="1" applyBorder="1" applyAlignment="1">
      <alignment horizontal="center" vertical="center" wrapText="1"/>
    </xf>
    <xf numFmtId="0" fontId="2" fillId="0" borderId="1" xfId="200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2" fillId="5" borderId="1" xfId="1" applyFill="1" applyBorder="1" applyAlignment="1">
      <alignment horizontal="left" vertical="center" wrapText="1"/>
    </xf>
    <xf numFmtId="0" fontId="3" fillId="6" borderId="1" xfId="1" applyFont="1" applyFill="1" applyBorder="1" applyAlignment="1">
      <alignment vertical="center" wrapText="1"/>
    </xf>
    <xf numFmtId="0" fontId="2" fillId="6" borderId="1" xfId="1" applyFill="1" applyBorder="1" applyAlignment="1">
      <alignment vertical="center" wrapText="1"/>
    </xf>
    <xf numFmtId="164" fontId="2" fillId="6" borderId="1" xfId="2" applyFont="1" applyFill="1" applyBorder="1" applyAlignment="1">
      <alignment vertical="center" wrapText="1"/>
    </xf>
    <xf numFmtId="49" fontId="2" fillId="5" borderId="1" xfId="1" applyNumberFormat="1" applyFill="1" applyBorder="1" applyAlignment="1">
      <alignment horizontal="center" vertical="center"/>
    </xf>
    <xf numFmtId="49" fontId="2" fillId="0" borderId="1" xfId="42" applyNumberFormat="1" applyFont="1" applyBorder="1" applyAlignment="1">
      <alignment vertical="center" wrapText="1"/>
    </xf>
    <xf numFmtId="2" fontId="2" fillId="0" borderId="1" xfId="1" applyNumberFormat="1" applyBorder="1" applyAlignment="1">
      <alignment horizontal="center" vertical="center" wrapText="1"/>
    </xf>
    <xf numFmtId="1" fontId="2" fillId="0" borderId="1" xfId="1" applyNumberFormat="1" applyBorder="1" applyAlignment="1">
      <alignment horizontal="center" vertical="center" wrapText="1"/>
    </xf>
    <xf numFmtId="0" fontId="2" fillId="0" borderId="1" xfId="201" applyBorder="1" applyAlignment="1">
      <alignment horizontal="center" vertical="center" wrapText="1"/>
    </xf>
    <xf numFmtId="0" fontId="2" fillId="0" borderId="1" xfId="201" applyBorder="1" applyAlignment="1">
      <alignment horizontal="left" vertical="center" wrapText="1"/>
    </xf>
    <xf numFmtId="0" fontId="2" fillId="0" borderId="1" xfId="202" applyBorder="1" applyAlignment="1">
      <alignment horizontal="center" vertical="center" wrapText="1"/>
    </xf>
    <xf numFmtId="0" fontId="2" fillId="0" borderId="1" xfId="202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vertical="center"/>
    </xf>
    <xf numFmtId="49" fontId="3" fillId="2" borderId="1" xfId="1" applyNumberFormat="1" applyFont="1" applyFill="1" applyBorder="1" applyAlignment="1">
      <alignment horizontal="right" vertical="center"/>
    </xf>
    <xf numFmtId="0" fontId="2" fillId="2" borderId="1" xfId="1" applyFill="1" applyBorder="1" applyAlignment="1">
      <alignment vertical="center"/>
    </xf>
    <xf numFmtId="0" fontId="2" fillId="0" borderId="9" xfId="1" applyBorder="1" applyAlignment="1">
      <alignment horizontal="center"/>
    </xf>
    <xf numFmtId="0" fontId="2" fillId="0" borderId="10" xfId="1" applyBorder="1" applyAlignment="1">
      <alignment horizontal="center"/>
    </xf>
    <xf numFmtId="0" fontId="2" fillId="0" borderId="10" xfId="1" applyBorder="1" applyAlignment="1">
      <alignment horizontal="left" vertical="center"/>
    </xf>
    <xf numFmtId="0" fontId="2" fillId="0" borderId="10" xfId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vertical="center"/>
    </xf>
    <xf numFmtId="0" fontId="2" fillId="0" borderId="10" xfId="1" applyBorder="1" applyAlignment="1">
      <alignment vertical="center"/>
    </xf>
    <xf numFmtId="43" fontId="2" fillId="0" borderId="11" xfId="1" applyNumberFormat="1" applyBorder="1" applyAlignment="1">
      <alignment vertical="center"/>
    </xf>
    <xf numFmtId="0" fontId="2" fillId="0" borderId="12" xfId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center" vertical="center"/>
    </xf>
    <xf numFmtId="164" fontId="2" fillId="0" borderId="0" xfId="2" applyFont="1" applyFill="1" applyBorder="1" applyAlignment="1">
      <alignment horizontal="center" vertical="center"/>
    </xf>
    <xf numFmtId="164" fontId="2" fillId="0" borderId="0" xfId="2" applyFont="1" applyFill="1" applyBorder="1" applyAlignment="1">
      <alignment vertical="center"/>
    </xf>
    <xf numFmtId="0" fontId="2" fillId="0" borderId="0" xfId="1" applyAlignment="1">
      <alignment vertical="center"/>
    </xf>
    <xf numFmtId="43" fontId="2" fillId="0" borderId="13" xfId="1" applyNumberFormat="1" applyBorder="1" applyAlignment="1">
      <alignment vertical="center"/>
    </xf>
    <xf numFmtId="0" fontId="3" fillId="0" borderId="0" xfId="1" applyFont="1" applyAlignment="1">
      <alignment vertical="center"/>
    </xf>
    <xf numFmtId="0" fontId="38" fillId="0" borderId="13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8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justify" vertical="center" wrapText="1"/>
    </xf>
    <xf numFmtId="164" fontId="28" fillId="5" borderId="1" xfId="179" applyFont="1" applyFill="1" applyBorder="1" applyAlignment="1">
      <alignment horizontal="right" vertical="center"/>
    </xf>
    <xf numFmtId="178" fontId="28" fillId="5" borderId="1" xfId="0" applyNumberFormat="1" applyFont="1" applyFill="1" applyBorder="1" applyAlignment="1">
      <alignment vertical="center"/>
    </xf>
    <xf numFmtId="0" fontId="28" fillId="9" borderId="1" xfId="0" applyFont="1" applyFill="1" applyBorder="1" applyAlignment="1">
      <alignment horizontal="center" vertical="center"/>
    </xf>
    <xf numFmtId="0" fontId="28" fillId="9" borderId="1" xfId="1" applyFont="1" applyFill="1" applyBorder="1" applyAlignment="1">
      <alignment horizontal="center" vertical="center"/>
    </xf>
    <xf numFmtId="164" fontId="28" fillId="9" borderId="1" xfId="179" applyFont="1" applyFill="1" applyBorder="1" applyAlignment="1">
      <alignment horizontal="right" vertical="center"/>
    </xf>
    <xf numFmtId="0" fontId="28" fillId="9" borderId="1" xfId="1" applyFont="1" applyFill="1" applyBorder="1" applyAlignment="1">
      <alignment horizontal="center" vertical="center" wrapText="1"/>
    </xf>
    <xf numFmtId="0" fontId="28" fillId="9" borderId="1" xfId="1" applyFont="1" applyFill="1" applyBorder="1" applyAlignment="1">
      <alignment horizontal="justify" vertical="center" wrapText="1"/>
    </xf>
    <xf numFmtId="178" fontId="28" fillId="9" borderId="1" xfId="0" applyNumberFormat="1" applyFont="1" applyFill="1" applyBorder="1" applyAlignment="1">
      <alignment vertical="center"/>
    </xf>
    <xf numFmtId="0" fontId="28" fillId="6" borderId="1" xfId="0" applyFont="1" applyFill="1" applyBorder="1" applyAlignment="1">
      <alignment horizontal="center" vertical="center"/>
    </xf>
    <xf numFmtId="0" fontId="28" fillId="6" borderId="1" xfId="1" applyFont="1" applyFill="1" applyBorder="1" applyAlignment="1">
      <alignment horizontal="center" vertical="center"/>
    </xf>
    <xf numFmtId="164" fontId="28" fillId="6" borderId="1" xfId="179" applyFont="1" applyFill="1" applyBorder="1" applyAlignment="1">
      <alignment horizontal="right" vertical="center"/>
    </xf>
    <xf numFmtId="43" fontId="27" fillId="6" borderId="1" xfId="26" applyFont="1" applyFill="1" applyBorder="1" applyAlignment="1">
      <alignment horizontal="center" vertical="center"/>
    </xf>
    <xf numFmtId="0" fontId="28" fillId="6" borderId="1" xfId="1" applyFont="1" applyFill="1" applyBorder="1" applyAlignment="1">
      <alignment horizontal="center" vertical="center" wrapText="1"/>
    </xf>
    <xf numFmtId="0" fontId="28" fillId="6" borderId="1" xfId="1" applyFont="1" applyFill="1" applyBorder="1" applyAlignment="1">
      <alignment horizontal="justify" vertical="center" wrapText="1"/>
    </xf>
    <xf numFmtId="43" fontId="27" fillId="6" borderId="1" xfId="26" applyFont="1" applyFill="1" applyBorder="1" applyAlignment="1">
      <alignment horizontal="right" vertical="center"/>
    </xf>
    <xf numFmtId="178" fontId="28" fillId="6" borderId="1" xfId="0" applyNumberFormat="1" applyFont="1" applyFill="1" applyBorder="1" applyAlignment="1">
      <alignment vertical="center"/>
    </xf>
    <xf numFmtId="0" fontId="25" fillId="6" borderId="1" xfId="0" applyFont="1" applyFill="1" applyBorder="1" applyAlignment="1">
      <alignment horizontal="center" vertical="center"/>
    </xf>
    <xf numFmtId="0" fontId="25" fillId="6" borderId="1" xfId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justify" vertical="center" wrapText="1"/>
    </xf>
    <xf numFmtId="164" fontId="25" fillId="5" borderId="1" xfId="179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25" fillId="5" borderId="1" xfId="1" applyFont="1" applyFill="1" applyBorder="1" applyAlignment="1">
      <alignment horizontal="justify" vertical="center" wrapText="1"/>
    </xf>
    <xf numFmtId="164" fontId="25" fillId="5" borderId="1" xfId="179" applyFont="1" applyFill="1" applyBorder="1" applyAlignment="1">
      <alignment vertical="center"/>
    </xf>
    <xf numFmtId="0" fontId="25" fillId="5" borderId="1" xfId="1" applyFont="1" applyFill="1" applyBorder="1" applyAlignment="1">
      <alignment horizontal="center" vertical="center"/>
    </xf>
    <xf numFmtId="164" fontId="27" fillId="9" borderId="1" xfId="179" applyFont="1" applyFill="1" applyBorder="1" applyAlignment="1">
      <alignment horizontal="center" vertical="center"/>
    </xf>
    <xf numFmtId="164" fontId="27" fillId="9" borderId="1" xfId="179" applyFont="1" applyFill="1" applyBorder="1" applyAlignment="1">
      <alignment vertical="center"/>
    </xf>
    <xf numFmtId="0" fontId="25" fillId="9" borderId="1" xfId="0" applyFont="1" applyFill="1" applyBorder="1" applyAlignment="1">
      <alignment horizontal="center" vertical="center"/>
    </xf>
    <xf numFmtId="0" fontId="25" fillId="9" borderId="1" xfId="1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justify" vertical="center" wrapText="1"/>
    </xf>
    <xf numFmtId="0" fontId="25" fillId="0" borderId="1" xfId="0" applyFont="1" applyBorder="1" applyAlignment="1">
      <alignment horizontal="center" vertical="center"/>
    </xf>
    <xf numFmtId="178" fontId="25" fillId="8" borderId="1" xfId="0" applyNumberFormat="1" applyFont="1" applyFill="1" applyBorder="1" applyAlignment="1">
      <alignment vertical="center"/>
    </xf>
    <xf numFmtId="0" fontId="26" fillId="0" borderId="0" xfId="0" applyFont="1" applyAlignment="1">
      <alignment vertical="center"/>
    </xf>
    <xf numFmtId="164" fontId="25" fillId="6" borderId="1" xfId="179" applyFont="1" applyFill="1" applyBorder="1" applyAlignment="1">
      <alignment horizontal="right" vertical="center"/>
    </xf>
    <xf numFmtId="2" fontId="30" fillId="6" borderId="1" xfId="179" applyNumberFormat="1" applyFont="1" applyFill="1" applyBorder="1" applyAlignment="1">
      <alignment horizontal="left" vertical="center" indent="2"/>
    </xf>
    <xf numFmtId="0" fontId="25" fillId="6" borderId="1" xfId="1" applyFont="1" applyFill="1" applyBorder="1" applyAlignment="1">
      <alignment horizontal="center" vertical="center" wrapText="1"/>
    </xf>
    <xf numFmtId="0" fontId="25" fillId="6" borderId="1" xfId="1" applyFont="1" applyFill="1" applyBorder="1" applyAlignment="1">
      <alignment horizontal="justify" vertical="center" wrapText="1"/>
    </xf>
    <xf numFmtId="178" fontId="25" fillId="6" borderId="1" xfId="0" applyNumberFormat="1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justify" vertical="center" wrapText="1"/>
    </xf>
    <xf numFmtId="164" fontId="25" fillId="0" borderId="1" xfId="179" applyFont="1" applyFill="1" applyBorder="1" applyAlignment="1">
      <alignment horizontal="center" vertical="center"/>
    </xf>
    <xf numFmtId="4" fontId="28" fillId="0" borderId="1" xfId="179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4" fontId="28" fillId="0" borderId="1" xfId="179" applyNumberFormat="1" applyFont="1" applyFill="1" applyBorder="1" applyAlignment="1">
      <alignment horizontal="right" vertical="center"/>
    </xf>
    <xf numFmtId="0" fontId="25" fillId="0" borderId="1" xfId="0" applyFont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/>
    </xf>
    <xf numFmtId="43" fontId="27" fillId="5" borderId="1" xfId="26" applyFont="1" applyFill="1" applyBorder="1" applyAlignment="1">
      <alignment horizontal="right" vertical="center"/>
    </xf>
    <xf numFmtId="0" fontId="25" fillId="6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right" vertical="center" wrapText="1"/>
    </xf>
    <xf numFmtId="0" fontId="25" fillId="6" borderId="1" xfId="0" applyFont="1" applyFill="1" applyBorder="1" applyAlignment="1">
      <alignment vertical="center"/>
    </xf>
    <xf numFmtId="2" fontId="27" fillId="6" borderId="1" xfId="179" applyNumberFormat="1" applyFont="1" applyFill="1" applyBorder="1" applyAlignment="1">
      <alignment horizontal="left" vertical="center" indent="2"/>
    </xf>
    <xf numFmtId="164" fontId="28" fillId="6" borderId="1" xfId="179" applyFont="1" applyFill="1" applyBorder="1" applyAlignment="1">
      <alignment vertical="center"/>
    </xf>
    <xf numFmtId="0" fontId="28" fillId="6" borderId="1" xfId="0" applyFont="1" applyFill="1" applyBorder="1" applyAlignment="1">
      <alignment horizontal="center" vertical="center" wrapText="1"/>
    </xf>
    <xf numFmtId="164" fontId="28" fillId="6" borderId="1" xfId="179" applyFont="1" applyFill="1" applyBorder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164" fontId="27" fillId="5" borderId="1" xfId="179" applyFont="1" applyFill="1" applyBorder="1" applyAlignment="1">
      <alignment horizontal="center" vertical="center"/>
    </xf>
    <xf numFmtId="164" fontId="27" fillId="5" borderId="1" xfId="179" applyFont="1" applyFill="1" applyBorder="1" applyAlignment="1">
      <alignment vertical="center"/>
    </xf>
    <xf numFmtId="43" fontId="27" fillId="5" borderId="1" xfId="26" applyFont="1" applyFill="1" applyBorder="1" applyAlignment="1">
      <alignment horizontal="center" vertical="center"/>
    </xf>
    <xf numFmtId="2" fontId="27" fillId="5" borderId="1" xfId="179" applyNumberFormat="1" applyFont="1" applyFill="1" applyBorder="1" applyAlignment="1">
      <alignment horizontal="left" vertical="center" indent="2"/>
    </xf>
    <xf numFmtId="0" fontId="28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justify" vertical="center" wrapText="1"/>
    </xf>
    <xf numFmtId="164" fontId="28" fillId="5" borderId="1" xfId="179" applyFont="1" applyFill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164" fontId="25" fillId="0" borderId="1" xfId="179" applyFont="1" applyFill="1" applyBorder="1" applyAlignment="1">
      <alignment horizontal="right" vertical="center"/>
    </xf>
    <xf numFmtId="164" fontId="30" fillId="0" borderId="1" xfId="179" applyFont="1" applyFill="1" applyBorder="1" applyAlignment="1">
      <alignment horizontal="center" vertical="center"/>
    </xf>
    <xf numFmtId="2" fontId="30" fillId="0" borderId="1" xfId="179" applyNumberFormat="1" applyFont="1" applyFill="1" applyBorder="1" applyAlignment="1">
      <alignment horizontal="left" vertical="center" indent="2"/>
    </xf>
    <xf numFmtId="0" fontId="28" fillId="0" borderId="1" xfId="1" applyFont="1" applyBorder="1" applyAlignment="1">
      <alignment vertical="center" wrapText="1"/>
    </xf>
    <xf numFmtId="164" fontId="25" fillId="5" borderId="1" xfId="179" applyFont="1" applyFill="1" applyBorder="1" applyAlignment="1">
      <alignment horizontal="right" vertical="center"/>
    </xf>
    <xf numFmtId="0" fontId="25" fillId="0" borderId="1" xfId="1" applyFont="1" applyBorder="1" applyAlignment="1">
      <alignment horizontal="center" vertical="center" wrapText="1"/>
    </xf>
    <xf numFmtId="4" fontId="25" fillId="0" borderId="1" xfId="179" applyNumberFormat="1" applyFont="1" applyFill="1" applyBorder="1" applyAlignment="1">
      <alignment horizontal="center" vertical="center"/>
    </xf>
    <xf numFmtId="4" fontId="25" fillId="5" borderId="1" xfId="179" applyNumberFormat="1" applyFont="1" applyFill="1" applyBorder="1" applyAlignment="1">
      <alignment horizontal="right" vertical="center"/>
    </xf>
    <xf numFmtId="178" fontId="25" fillId="5" borderId="1" xfId="0" applyNumberFormat="1" applyFont="1" applyFill="1" applyBorder="1" applyAlignment="1">
      <alignment vertical="center"/>
    </xf>
    <xf numFmtId="164" fontId="30" fillId="5" borderId="1" xfId="179" applyFont="1" applyFill="1" applyBorder="1" applyAlignment="1">
      <alignment horizontal="right" vertical="center" wrapText="1"/>
    </xf>
    <xf numFmtId="0" fontId="28" fillId="5" borderId="1" xfId="1" applyFont="1" applyFill="1" applyBorder="1" applyAlignment="1">
      <alignment horizontal="left" vertical="center" wrapText="1"/>
    </xf>
    <xf numFmtId="0" fontId="25" fillId="5" borderId="1" xfId="1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justify" vertical="center" wrapText="1"/>
    </xf>
    <xf numFmtId="0" fontId="26" fillId="0" borderId="1" xfId="0" applyFont="1" applyBorder="1" applyAlignment="1">
      <alignment horizontal="justify" vertical="center" wrapText="1"/>
    </xf>
    <xf numFmtId="179" fontId="28" fillId="0" borderId="1" xfId="182" applyNumberFormat="1" applyFont="1" applyBorder="1" applyAlignment="1">
      <alignment vertical="center"/>
    </xf>
    <xf numFmtId="179" fontId="25" fillId="5" borderId="1" xfId="179" applyNumberFormat="1" applyFont="1" applyFill="1" applyBorder="1" applyAlignment="1">
      <alignment vertical="center"/>
    </xf>
    <xf numFmtId="179" fontId="28" fillId="6" borderId="1" xfId="182" applyNumberFormat="1" applyFont="1" applyFill="1" applyBorder="1" applyAlignment="1">
      <alignment vertical="center"/>
    </xf>
    <xf numFmtId="179" fontId="28" fillId="5" borderId="1" xfId="182" applyNumberFormat="1" applyFont="1" applyFill="1" applyBorder="1" applyAlignment="1">
      <alignment vertical="center"/>
    </xf>
    <xf numFmtId="179" fontId="28" fillId="9" borderId="1" xfId="182" applyNumberFormat="1" applyFont="1" applyFill="1" applyBorder="1" applyAlignment="1">
      <alignment vertical="center"/>
    </xf>
    <xf numFmtId="179" fontId="25" fillId="6" borderId="1" xfId="182" applyNumberFormat="1" applyFont="1" applyFill="1" applyBorder="1" applyAlignment="1">
      <alignment vertical="center"/>
    </xf>
    <xf numFmtId="179" fontId="28" fillId="0" borderId="1" xfId="182" applyNumberFormat="1" applyFont="1" applyFill="1" applyBorder="1" applyAlignment="1">
      <alignment vertical="center"/>
    </xf>
    <xf numFmtId="179" fontId="25" fillId="6" borderId="1" xfId="0" applyNumberFormat="1" applyFont="1" applyFill="1" applyBorder="1" applyAlignment="1">
      <alignment vertical="center"/>
    </xf>
    <xf numFmtId="179" fontId="28" fillId="0" borderId="1" xfId="0" applyNumberFormat="1" applyFont="1" applyBorder="1" applyAlignment="1">
      <alignment vertical="center"/>
    </xf>
    <xf numFmtId="179" fontId="25" fillId="2" borderId="1" xfId="179" applyNumberFormat="1" applyFont="1" applyFill="1" applyBorder="1" applyAlignment="1">
      <alignment vertical="center"/>
    </xf>
    <xf numFmtId="0" fontId="2" fillId="0" borderId="0" xfId="177" applyAlignment="1">
      <alignment vertical="center"/>
    </xf>
    <xf numFmtId="0" fontId="2" fillId="0" borderId="0" xfId="177" applyAlignment="1">
      <alignment horizontal="left" vertical="center"/>
    </xf>
    <xf numFmtId="0" fontId="2" fillId="0" borderId="0" xfId="177" applyAlignment="1">
      <alignment horizontal="center" vertical="center"/>
    </xf>
    <xf numFmtId="43" fontId="2" fillId="0" borderId="0" xfId="27" applyFont="1" applyBorder="1" applyAlignment="1">
      <alignment horizontal="center" vertical="center"/>
    </xf>
    <xf numFmtId="0" fontId="2" fillId="0" borderId="0" xfId="177"/>
    <xf numFmtId="0" fontId="3" fillId="0" borderId="16" xfId="177" applyFont="1" applyBorder="1" applyAlignment="1">
      <alignment vertical="center"/>
    </xf>
    <xf numFmtId="0" fontId="2" fillId="0" borderId="5" xfId="177" applyBorder="1" applyAlignment="1">
      <alignment horizontal="left" vertical="center"/>
    </xf>
    <xf numFmtId="0" fontId="2" fillId="0" borderId="5" xfId="177" applyBorder="1" applyAlignment="1">
      <alignment horizontal="center" vertical="center"/>
    </xf>
    <xf numFmtId="43" fontId="2" fillId="0" borderId="5" xfId="27" applyFont="1" applyBorder="1" applyAlignment="1">
      <alignment horizontal="center" vertical="center"/>
    </xf>
    <xf numFmtId="0" fontId="2" fillId="0" borderId="5" xfId="177" applyBorder="1" applyAlignment="1">
      <alignment vertical="center"/>
    </xf>
    <xf numFmtId="0" fontId="2" fillId="0" borderId="5" xfId="177" applyBorder="1"/>
    <xf numFmtId="0" fontId="2" fillId="0" borderId="6" xfId="177" applyBorder="1"/>
    <xf numFmtId="0" fontId="3" fillId="0" borderId="20" xfId="1" applyFont="1" applyBorder="1" applyAlignment="1">
      <alignment vertical="center"/>
    </xf>
    <xf numFmtId="0" fontId="3" fillId="0" borderId="0" xfId="177" applyFont="1" applyAlignment="1">
      <alignment vertical="center"/>
    </xf>
    <xf numFmtId="43" fontId="3" fillId="0" borderId="0" xfId="27" applyFont="1" applyBorder="1" applyAlignment="1">
      <alignment horizontal="center" vertical="center"/>
    </xf>
    <xf numFmtId="9" fontId="2" fillId="0" borderId="0" xfId="177" applyNumberFormat="1" applyAlignment="1">
      <alignment vertical="center"/>
    </xf>
    <xf numFmtId="0" fontId="2" fillId="0" borderId="7" xfId="177" applyBorder="1"/>
    <xf numFmtId="0" fontId="3" fillId="0" borderId="17" xfId="1" applyFont="1" applyBorder="1" applyAlignment="1">
      <alignment vertical="center"/>
    </xf>
    <xf numFmtId="0" fontId="2" fillId="0" borderId="18" xfId="177" applyBorder="1" applyAlignment="1">
      <alignment horizontal="left" vertical="center"/>
    </xf>
    <xf numFmtId="0" fontId="2" fillId="0" borderId="18" xfId="177" applyBorder="1" applyAlignment="1">
      <alignment horizontal="center" vertical="center"/>
    </xf>
    <xf numFmtId="43" fontId="3" fillId="0" borderId="18" xfId="27" applyFont="1" applyBorder="1" applyAlignment="1">
      <alignment horizontal="center" vertical="center"/>
    </xf>
    <xf numFmtId="0" fontId="2" fillId="0" borderId="18" xfId="177" applyBorder="1" applyAlignment="1">
      <alignment vertical="center"/>
    </xf>
    <xf numFmtId="0" fontId="2" fillId="0" borderId="18" xfId="177" applyBorder="1"/>
    <xf numFmtId="0" fontId="2" fillId="0" borderId="19" xfId="177" applyBorder="1"/>
    <xf numFmtId="0" fontId="2" fillId="0" borderId="0" xfId="1"/>
    <xf numFmtId="0" fontId="2" fillId="6" borderId="24" xfId="1" applyFill="1" applyBorder="1" applyAlignment="1">
      <alignment horizontal="center"/>
    </xf>
    <xf numFmtId="0" fontId="2" fillId="6" borderId="25" xfId="1" applyFill="1" applyBorder="1" applyAlignment="1">
      <alignment horizontal="center"/>
    </xf>
    <xf numFmtId="0" fontId="2" fillId="6" borderId="26" xfId="1" applyFill="1" applyBorder="1" applyAlignment="1">
      <alignment horizontal="center"/>
    </xf>
    <xf numFmtId="0" fontId="2" fillId="6" borderId="23" xfId="1" applyFill="1" applyBorder="1" applyAlignment="1">
      <alignment horizontal="center"/>
    </xf>
    <xf numFmtId="0" fontId="2" fillId="0" borderId="27" xfId="1" applyBorder="1"/>
    <xf numFmtId="0" fontId="2" fillId="0" borderId="28" xfId="1" applyBorder="1" applyAlignment="1">
      <alignment horizontal="center"/>
    </xf>
    <xf numFmtId="0" fontId="2" fillId="0" borderId="29" xfId="1" applyBorder="1" applyAlignment="1">
      <alignment horizontal="center"/>
    </xf>
    <xf numFmtId="0" fontId="2" fillId="0" borderId="1" xfId="1" applyBorder="1"/>
    <xf numFmtId="43" fontId="0" fillId="0" borderId="1" xfId="27" applyFont="1" applyBorder="1" applyAlignment="1">
      <alignment horizontal="center"/>
    </xf>
    <xf numFmtId="9" fontId="2" fillId="5" borderId="1" xfId="18" applyFont="1" applyFill="1" applyBorder="1"/>
    <xf numFmtId="43" fontId="0" fillId="0" borderId="1" xfId="27" applyFont="1" applyBorder="1"/>
    <xf numFmtId="0" fontId="2" fillId="0" borderId="1" xfId="1" applyBorder="1" applyAlignment="1">
      <alignment horizontal="center"/>
    </xf>
    <xf numFmtId="43" fontId="0" fillId="0" borderId="0" xfId="27" applyFont="1"/>
    <xf numFmtId="0" fontId="2" fillId="0" borderId="30" xfId="1" applyBorder="1"/>
    <xf numFmtId="43" fontId="3" fillId="6" borderId="24" xfId="27" applyFont="1" applyFill="1" applyBorder="1"/>
    <xf numFmtId="9" fontId="2" fillId="6" borderId="25" xfId="19" applyFont="1" applyFill="1" applyBorder="1" applyAlignment="1">
      <alignment horizontal="center"/>
    </xf>
    <xf numFmtId="164" fontId="2" fillId="6" borderId="25" xfId="1" applyNumberFormat="1" applyFill="1" applyBorder="1"/>
    <xf numFmtId="0" fontId="2" fillId="5" borderId="28" xfId="1" applyFill="1" applyBorder="1" applyAlignment="1">
      <alignment horizontal="center"/>
    </xf>
    <xf numFmtId="0" fontId="2" fillId="5" borderId="28" xfId="1" applyFill="1" applyBorder="1"/>
    <xf numFmtId="0" fontId="2" fillId="5" borderId="14" xfId="1" applyFill="1" applyBorder="1"/>
    <xf numFmtId="10" fontId="0" fillId="5" borderId="1" xfId="18" applyNumberFormat="1" applyFont="1" applyFill="1" applyBorder="1" applyAlignment="1">
      <alignment horizontal="center"/>
    </xf>
    <xf numFmtId="10" fontId="2" fillId="5" borderId="1" xfId="18" applyNumberFormat="1" applyFont="1" applyFill="1" applyBorder="1"/>
    <xf numFmtId="10" fontId="0" fillId="5" borderId="1" xfId="18" applyNumberFormat="1" applyFont="1" applyFill="1" applyBorder="1"/>
    <xf numFmtId="0" fontId="2" fillId="5" borderId="1" xfId="1" applyFill="1" applyBorder="1"/>
    <xf numFmtId="0" fontId="2" fillId="5" borderId="2" xfId="1" applyFill="1" applyBorder="1"/>
    <xf numFmtId="10" fontId="2" fillId="5" borderId="1" xfId="1" applyNumberFormat="1" applyFill="1" applyBorder="1"/>
    <xf numFmtId="164" fontId="2" fillId="5" borderId="1" xfId="1" applyNumberFormat="1" applyFill="1" applyBorder="1"/>
    <xf numFmtId="9" fontId="0" fillId="5" borderId="1" xfId="18" applyFont="1" applyFill="1" applyBorder="1"/>
    <xf numFmtId="9" fontId="0" fillId="5" borderId="2" xfId="18" applyFont="1" applyFill="1" applyBorder="1"/>
    <xf numFmtId="43" fontId="2" fillId="5" borderId="1" xfId="1" applyNumberFormat="1" applyFill="1" applyBorder="1"/>
    <xf numFmtId="9" fontId="2" fillId="5" borderId="2" xfId="18" applyFont="1" applyFill="1" applyBorder="1"/>
    <xf numFmtId="9" fontId="39" fillId="5" borderId="2" xfId="18" applyFont="1" applyFill="1" applyBorder="1"/>
    <xf numFmtId="9" fontId="39" fillId="5" borderId="1" xfId="18" applyFont="1" applyFill="1" applyBorder="1"/>
    <xf numFmtId="9" fontId="2" fillId="5" borderId="1" xfId="19" applyFont="1" applyFill="1" applyBorder="1"/>
    <xf numFmtId="164" fontId="2" fillId="5" borderId="2" xfId="1" applyNumberFormat="1" applyFill="1" applyBorder="1"/>
    <xf numFmtId="9" fontId="2" fillId="5" borderId="1" xfId="1" applyNumberFormat="1" applyFill="1" applyBorder="1"/>
    <xf numFmtId="9" fontId="2" fillId="5" borderId="2" xfId="19" applyFont="1" applyFill="1" applyBorder="1"/>
    <xf numFmtId="0" fontId="34" fillId="6" borderId="0" xfId="0" applyFont="1" applyFill="1" applyAlignment="1">
      <alignment horizontal="center" vertical="center"/>
    </xf>
    <xf numFmtId="0" fontId="35" fillId="0" borderId="5" xfId="1" applyFont="1" applyBorder="1" applyAlignment="1">
      <alignment horizontal="center" vertical="center" wrapText="1"/>
    </xf>
    <xf numFmtId="0" fontId="35" fillId="0" borderId="6" xfId="1" applyFont="1" applyBorder="1" applyAlignment="1">
      <alignment horizontal="center" vertical="center" wrapText="1"/>
    </xf>
    <xf numFmtId="0" fontId="35" fillId="0" borderId="0" xfId="1" applyFont="1" applyAlignment="1">
      <alignment horizontal="center" vertical="center" wrapText="1"/>
    </xf>
    <xf numFmtId="0" fontId="35" fillId="0" borderId="7" xfId="1" applyFont="1" applyBorder="1" applyAlignment="1">
      <alignment horizontal="center" vertical="center" wrapText="1"/>
    </xf>
    <xf numFmtId="0" fontId="2" fillId="0" borderId="14" xfId="1" applyBorder="1" applyAlignment="1" applyProtection="1">
      <alignment horizontal="center" vertical="top"/>
      <protection locked="0"/>
    </xf>
    <xf numFmtId="0" fontId="2" fillId="0" borderId="8" xfId="1" applyBorder="1" applyAlignment="1" applyProtection="1">
      <alignment horizontal="center" vertical="top"/>
      <protection locked="0"/>
    </xf>
    <xf numFmtId="0" fontId="2" fillId="0" borderId="15" xfId="1" applyBorder="1" applyAlignment="1" applyProtection="1">
      <alignment horizontal="center" vertical="top"/>
      <protection locked="0"/>
    </xf>
    <xf numFmtId="0" fontId="36" fillId="0" borderId="1" xfId="1" applyFont="1" applyBorder="1" applyAlignment="1">
      <alignment horizontal="center" vertical="center"/>
    </xf>
    <xf numFmtId="0" fontId="2" fillId="0" borderId="12" xfId="1" applyBorder="1" applyAlignment="1" applyProtection="1">
      <alignment horizontal="center"/>
      <protection locked="0"/>
    </xf>
    <xf numFmtId="0" fontId="2" fillId="0" borderId="0" xfId="1" applyAlignment="1" applyProtection="1">
      <alignment horizontal="center"/>
      <protection locked="0"/>
    </xf>
    <xf numFmtId="0" fontId="2" fillId="0" borderId="13" xfId="1" applyBorder="1" applyAlignment="1" applyProtection="1">
      <alignment horizontal="center"/>
      <protection locked="0"/>
    </xf>
    <xf numFmtId="0" fontId="2" fillId="0" borderId="12" xfId="1" applyBorder="1" applyAlignment="1" applyProtection="1">
      <alignment horizontal="center" vertical="center"/>
      <protection locked="0"/>
    </xf>
    <xf numFmtId="0" fontId="2" fillId="0" borderId="0" xfId="1" applyAlignment="1" applyProtection="1">
      <alignment horizontal="center" vertical="center"/>
      <protection locked="0"/>
    </xf>
    <xf numFmtId="0" fontId="2" fillId="0" borderId="0" xfId="1" applyAlignment="1" applyProtection="1">
      <alignment horizontal="center" vertical="justify"/>
      <protection locked="0"/>
    </xf>
    <xf numFmtId="0" fontId="2" fillId="0" borderId="13" xfId="1" applyBorder="1" applyAlignment="1" applyProtection="1">
      <alignment horizontal="center" vertical="justify"/>
      <protection locked="0"/>
    </xf>
    <xf numFmtId="0" fontId="26" fillId="0" borderId="1" xfId="0" applyFont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10" fontId="28" fillId="0" borderId="2" xfId="0" applyNumberFormat="1" applyFont="1" applyBorder="1" applyAlignment="1">
      <alignment horizontal="center" vertical="center" wrapText="1"/>
    </xf>
    <xf numFmtId="10" fontId="28" fillId="0" borderId="4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164" fontId="25" fillId="6" borderId="1" xfId="0" applyNumberFormat="1" applyFont="1" applyFill="1" applyBorder="1" applyAlignment="1">
      <alignment horizontal="left" vertical="center" indent="2"/>
    </xf>
    <xf numFmtId="0" fontId="28" fillId="0" borderId="1" xfId="0" applyFont="1" applyBorder="1" applyAlignment="1">
      <alignment horizontal="left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justify" vertical="center" wrapText="1"/>
    </xf>
    <xf numFmtId="0" fontId="24" fillId="0" borderId="3" xfId="0" applyFont="1" applyBorder="1" applyAlignment="1">
      <alignment horizontal="justify" vertical="center" wrapText="1"/>
    </xf>
    <xf numFmtId="0" fontId="24" fillId="0" borderId="4" xfId="0" applyFont="1" applyBorder="1" applyAlignment="1">
      <alignment horizontal="justify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6" borderId="1" xfId="0" applyFont="1" applyFill="1" applyBorder="1" applyAlignment="1">
      <alignment horizontal="left" vertical="center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/>
    </xf>
    <xf numFmtId="44" fontId="25" fillId="6" borderId="1" xfId="182" applyFont="1" applyFill="1" applyBorder="1" applyAlignment="1">
      <alignment horizontal="center" vertical="center"/>
    </xf>
    <xf numFmtId="0" fontId="3" fillId="0" borderId="16" xfId="177" applyFont="1" applyBorder="1" applyAlignment="1">
      <alignment horizontal="center" vertical="center"/>
    </xf>
    <xf numFmtId="0" fontId="3" fillId="0" borderId="5" xfId="177" applyFont="1" applyBorder="1" applyAlignment="1">
      <alignment horizontal="center" vertical="center"/>
    </xf>
    <xf numFmtId="0" fontId="3" fillId="0" borderId="6" xfId="177" applyFont="1" applyBorder="1" applyAlignment="1">
      <alignment horizontal="center" vertical="center"/>
    </xf>
    <xf numFmtId="0" fontId="3" fillId="0" borderId="17" xfId="177" applyFont="1" applyBorder="1" applyAlignment="1">
      <alignment horizontal="center" vertical="center"/>
    </xf>
    <xf numFmtId="0" fontId="3" fillId="0" borderId="18" xfId="177" applyFont="1" applyBorder="1" applyAlignment="1">
      <alignment horizontal="center" vertical="center"/>
    </xf>
    <xf numFmtId="0" fontId="3" fillId="0" borderId="19" xfId="177" applyFont="1" applyBorder="1" applyAlignment="1">
      <alignment horizontal="center" vertical="center"/>
    </xf>
    <xf numFmtId="0" fontId="3" fillId="0" borderId="21" xfId="177" applyFont="1" applyBorder="1" applyAlignment="1">
      <alignment horizontal="center" vertical="center"/>
    </xf>
    <xf numFmtId="0" fontId="3" fillId="0" borderId="22" xfId="177" applyFont="1" applyBorder="1" applyAlignment="1">
      <alignment horizontal="center" vertical="center"/>
    </xf>
    <xf numFmtId="0" fontId="3" fillId="0" borderId="23" xfId="177" applyFont="1" applyBorder="1" applyAlignment="1">
      <alignment horizontal="center" vertical="center"/>
    </xf>
    <xf numFmtId="0" fontId="2" fillId="6" borderId="21" xfId="1" applyFill="1" applyBorder="1" applyAlignment="1">
      <alignment horizontal="center"/>
    </xf>
    <xf numFmtId="0" fontId="2" fillId="6" borderId="23" xfId="1" applyFill="1" applyBorder="1" applyAlignment="1">
      <alignment horizontal="center"/>
    </xf>
  </cellXfs>
  <cellStyles count="203">
    <cellStyle name="_x000d__x000a_JournalTemplate=C:\COMFO\CTALK\JOURSTD.TPL_x000d__x000a_LbStateAddress=3 3 0 251 1 89 2 311_x000d__x000a_LbStateJou" xfId="66" xr:uid="{00000000-0005-0000-0000-000000000000}"/>
    <cellStyle name="20% - Ênfase1 100" xfId="3" xr:uid="{00000000-0005-0000-0000-000001000000}"/>
    <cellStyle name="60% - Ênfase6 37" xfId="4" xr:uid="{00000000-0005-0000-0000-000002000000}"/>
    <cellStyle name="Comma_Arauco Piping list" xfId="67" xr:uid="{00000000-0005-0000-0000-000003000000}"/>
    <cellStyle name="Comma0" xfId="68" xr:uid="{00000000-0005-0000-0000-000004000000}"/>
    <cellStyle name="CORES" xfId="69" xr:uid="{00000000-0005-0000-0000-000005000000}"/>
    <cellStyle name="Currency [0]_Arauco Piping list" xfId="70" xr:uid="{00000000-0005-0000-0000-000006000000}"/>
    <cellStyle name="Currency_Arauco Piping list" xfId="71" xr:uid="{00000000-0005-0000-0000-000007000000}"/>
    <cellStyle name="Currency0" xfId="72" xr:uid="{00000000-0005-0000-0000-000008000000}"/>
    <cellStyle name="Data" xfId="73" xr:uid="{00000000-0005-0000-0000-000009000000}"/>
    <cellStyle name="Date" xfId="74" xr:uid="{00000000-0005-0000-0000-00000A000000}"/>
    <cellStyle name="Excel Built-in Excel Built-in Excel Built-in Excel Built-in Excel Built-in Excel Built-in Excel Built-in Excel Built-in Separador de milhares 4" xfId="5" xr:uid="{00000000-0005-0000-0000-00000B000000}"/>
    <cellStyle name="Excel Built-in Excel Built-in Excel Built-in Excel Built-in Excel Built-in Excel Built-in Excel Built-in Separador de milhares 4" xfId="6" xr:uid="{00000000-0005-0000-0000-00000C000000}"/>
    <cellStyle name="Excel Built-in Normal" xfId="7" xr:uid="{00000000-0005-0000-0000-00000D000000}"/>
    <cellStyle name="Excel Built-in Normal 1" xfId="8" xr:uid="{00000000-0005-0000-0000-00000E000000}"/>
    <cellStyle name="Excel Built-in Normal 2" xfId="9" xr:uid="{00000000-0005-0000-0000-00000F000000}"/>
    <cellStyle name="Excel Built-in Normal 3" xfId="48" xr:uid="{00000000-0005-0000-0000-000010000000}"/>
    <cellStyle name="Excel_BuiltIn_Comma" xfId="10" xr:uid="{00000000-0005-0000-0000-000011000000}"/>
    <cellStyle name="Fixed" xfId="75" xr:uid="{00000000-0005-0000-0000-000012000000}"/>
    <cellStyle name="Fixo" xfId="76" xr:uid="{00000000-0005-0000-0000-000013000000}"/>
    <cellStyle name="Followed Hyperlink" xfId="77" xr:uid="{00000000-0005-0000-0000-000014000000}"/>
    <cellStyle name="Grey" xfId="78" xr:uid="{00000000-0005-0000-0000-000015000000}"/>
    <cellStyle name="Heading" xfId="11" xr:uid="{00000000-0005-0000-0000-000016000000}"/>
    <cellStyle name="Heading 1" xfId="79" xr:uid="{00000000-0005-0000-0000-000017000000}"/>
    <cellStyle name="Heading 2" xfId="80" xr:uid="{00000000-0005-0000-0000-000018000000}"/>
    <cellStyle name="Heading1" xfId="12" xr:uid="{00000000-0005-0000-0000-000019000000}"/>
    <cellStyle name="Hiperlink 2" xfId="43" xr:uid="{00000000-0005-0000-0000-00001A000000}"/>
    <cellStyle name="Hyperlink" xfId="183" xr:uid="{00000000-0005-0000-0000-00001B000000}"/>
    <cellStyle name="Indefinido" xfId="81" xr:uid="{00000000-0005-0000-0000-00001C000000}"/>
    <cellStyle name="Input [yellow]" xfId="82" xr:uid="{00000000-0005-0000-0000-00001D000000}"/>
    <cellStyle name="material" xfId="83" xr:uid="{00000000-0005-0000-0000-00001E000000}"/>
    <cellStyle name="MINIPG" xfId="84" xr:uid="{00000000-0005-0000-0000-00001F000000}"/>
    <cellStyle name="Moeda" xfId="182" builtinId="4"/>
    <cellStyle name="Moeda 2" xfId="44" xr:uid="{00000000-0005-0000-0000-000021000000}"/>
    <cellStyle name="Normal" xfId="0" builtinId="0"/>
    <cellStyle name="Normal - Style1" xfId="85" xr:uid="{00000000-0005-0000-0000-000023000000}"/>
    <cellStyle name="Normal 10" xfId="51" xr:uid="{00000000-0005-0000-0000-000024000000}"/>
    <cellStyle name="Normal 11" xfId="55" xr:uid="{00000000-0005-0000-0000-000025000000}"/>
    <cellStyle name="Normal 11 2" xfId="177" xr:uid="{00000000-0005-0000-0000-000026000000}"/>
    <cellStyle name="Normal 12" xfId="52" xr:uid="{00000000-0005-0000-0000-000027000000}"/>
    <cellStyle name="Normal 13" xfId="53" xr:uid="{00000000-0005-0000-0000-000028000000}"/>
    <cellStyle name="Normal 13 2" xfId="124" xr:uid="{00000000-0005-0000-0000-000029000000}"/>
    <cellStyle name="Normal 13 3" xfId="125" xr:uid="{00000000-0005-0000-0000-00002A000000}"/>
    <cellStyle name="Normal 14" xfId="56" xr:uid="{00000000-0005-0000-0000-00002B000000}"/>
    <cellStyle name="Normal 14 2" xfId="126" xr:uid="{00000000-0005-0000-0000-00002C000000}"/>
    <cellStyle name="Normal 14 3" xfId="127" xr:uid="{00000000-0005-0000-0000-00002D000000}"/>
    <cellStyle name="Normal 141" xfId="195" xr:uid="{00000000-0005-0000-0000-00002E000000}"/>
    <cellStyle name="Normal 142" xfId="196" xr:uid="{00000000-0005-0000-0000-00002F000000}"/>
    <cellStyle name="Normal 147" xfId="198" xr:uid="{00000000-0005-0000-0000-000030000000}"/>
    <cellStyle name="Normal 15" xfId="64" xr:uid="{00000000-0005-0000-0000-000031000000}"/>
    <cellStyle name="Normal 15 2" xfId="128" xr:uid="{00000000-0005-0000-0000-000032000000}"/>
    <cellStyle name="Normal 152" xfId="197" xr:uid="{00000000-0005-0000-0000-000033000000}"/>
    <cellStyle name="Normal 153" xfId="202" xr:uid="{00000000-0005-0000-0000-000034000000}"/>
    <cellStyle name="Normal 155" xfId="184" xr:uid="{00000000-0005-0000-0000-000035000000}"/>
    <cellStyle name="Normal 157" xfId="185" xr:uid="{00000000-0005-0000-0000-000036000000}"/>
    <cellStyle name="Normal 158" xfId="186" xr:uid="{00000000-0005-0000-0000-000037000000}"/>
    <cellStyle name="Normal 159" xfId="187" xr:uid="{00000000-0005-0000-0000-000038000000}"/>
    <cellStyle name="Normal 16" xfId="99" xr:uid="{00000000-0005-0000-0000-000039000000}"/>
    <cellStyle name="Normal 16 2" xfId="129" xr:uid="{00000000-0005-0000-0000-00003A000000}"/>
    <cellStyle name="Normal 16 3" xfId="130" xr:uid="{00000000-0005-0000-0000-00003B000000}"/>
    <cellStyle name="Normal 160" xfId="188" xr:uid="{00000000-0005-0000-0000-00003C000000}"/>
    <cellStyle name="Normal 161" xfId="189" xr:uid="{00000000-0005-0000-0000-00003D000000}"/>
    <cellStyle name="Normal 165" xfId="199" xr:uid="{00000000-0005-0000-0000-00003E000000}"/>
    <cellStyle name="Normal 166" xfId="200" xr:uid="{00000000-0005-0000-0000-00003F000000}"/>
    <cellStyle name="Normal 17" xfId="109" xr:uid="{00000000-0005-0000-0000-000040000000}"/>
    <cellStyle name="Normal 173" xfId="201" xr:uid="{00000000-0005-0000-0000-000041000000}"/>
    <cellStyle name="Normal 18" xfId="113" xr:uid="{00000000-0005-0000-0000-000042000000}"/>
    <cellStyle name="Normal 19" xfId="105" xr:uid="{00000000-0005-0000-0000-000043000000}"/>
    <cellStyle name="Normal 2" xfId="1" xr:uid="{00000000-0005-0000-0000-000044000000}"/>
    <cellStyle name="Normal 2 2" xfId="34" xr:uid="{00000000-0005-0000-0000-000045000000}"/>
    <cellStyle name="Normal 2 2 2" xfId="178" xr:uid="{00000000-0005-0000-0000-000046000000}"/>
    <cellStyle name="Normal 2 2 2 2" xfId="193" xr:uid="{00000000-0005-0000-0000-000047000000}"/>
    <cellStyle name="Normal 20" xfId="107" xr:uid="{00000000-0005-0000-0000-000048000000}"/>
    <cellStyle name="Normal 21" xfId="110" xr:uid="{00000000-0005-0000-0000-000049000000}"/>
    <cellStyle name="Normal 22" xfId="103" xr:uid="{00000000-0005-0000-0000-00004A000000}"/>
    <cellStyle name="Normal 23" xfId="101" xr:uid="{00000000-0005-0000-0000-00004B000000}"/>
    <cellStyle name="Normal 24" xfId="102" xr:uid="{00000000-0005-0000-0000-00004C000000}"/>
    <cellStyle name="Normal 25" xfId="115" xr:uid="{00000000-0005-0000-0000-00004D000000}"/>
    <cellStyle name="Normal 26" xfId="119" xr:uid="{00000000-0005-0000-0000-00004E000000}"/>
    <cellStyle name="Normal 27" xfId="117" xr:uid="{00000000-0005-0000-0000-00004F000000}"/>
    <cellStyle name="Normal 28" xfId="116" xr:uid="{00000000-0005-0000-0000-000050000000}"/>
    <cellStyle name="Normal 29" xfId="111" xr:uid="{00000000-0005-0000-0000-000051000000}"/>
    <cellStyle name="Normal 3" xfId="13" xr:uid="{00000000-0005-0000-0000-000052000000}"/>
    <cellStyle name="Normal 3 2" xfId="36" xr:uid="{00000000-0005-0000-0000-000053000000}"/>
    <cellStyle name="Normal 3 3" xfId="42" xr:uid="{00000000-0005-0000-0000-000054000000}"/>
    <cellStyle name="Normal 3 4" xfId="35" xr:uid="{00000000-0005-0000-0000-000055000000}"/>
    <cellStyle name="Normal 30" xfId="100" xr:uid="{00000000-0005-0000-0000-000056000000}"/>
    <cellStyle name="Normal 31" xfId="114" xr:uid="{00000000-0005-0000-0000-000057000000}"/>
    <cellStyle name="Normal 32" xfId="104" xr:uid="{00000000-0005-0000-0000-000058000000}"/>
    <cellStyle name="Normal 33" xfId="108" xr:uid="{00000000-0005-0000-0000-000059000000}"/>
    <cellStyle name="Normal 34" xfId="118" xr:uid="{00000000-0005-0000-0000-00005A000000}"/>
    <cellStyle name="Normal 35" xfId="112" xr:uid="{00000000-0005-0000-0000-00005B000000}"/>
    <cellStyle name="Normal 36" xfId="106" xr:uid="{00000000-0005-0000-0000-00005C000000}"/>
    <cellStyle name="Normal 37" xfId="123" xr:uid="{00000000-0005-0000-0000-00005D000000}"/>
    <cellStyle name="Normal 37 2" xfId="131" xr:uid="{00000000-0005-0000-0000-00005E000000}"/>
    <cellStyle name="Normal 38" xfId="132" xr:uid="{00000000-0005-0000-0000-00005F000000}"/>
    <cellStyle name="Normal 39" xfId="133" xr:uid="{00000000-0005-0000-0000-000060000000}"/>
    <cellStyle name="Normal 4" xfId="14" xr:uid="{00000000-0005-0000-0000-000061000000}"/>
    <cellStyle name="Normal 4 2" xfId="37" xr:uid="{00000000-0005-0000-0000-000062000000}"/>
    <cellStyle name="Normal 40" xfId="134" xr:uid="{00000000-0005-0000-0000-000063000000}"/>
    <cellStyle name="Normal 41" xfId="135" xr:uid="{00000000-0005-0000-0000-000064000000}"/>
    <cellStyle name="Normal 42" xfId="136" xr:uid="{00000000-0005-0000-0000-000065000000}"/>
    <cellStyle name="Normal 43" xfId="137" xr:uid="{00000000-0005-0000-0000-000066000000}"/>
    <cellStyle name="Normal 44" xfId="138" xr:uid="{00000000-0005-0000-0000-000067000000}"/>
    <cellStyle name="Normal 45" xfId="139" xr:uid="{00000000-0005-0000-0000-000068000000}"/>
    <cellStyle name="Normal 46" xfId="140" xr:uid="{00000000-0005-0000-0000-000069000000}"/>
    <cellStyle name="Normal 47" xfId="141" xr:uid="{00000000-0005-0000-0000-00006A000000}"/>
    <cellStyle name="Normal 48" xfId="142" xr:uid="{00000000-0005-0000-0000-00006B000000}"/>
    <cellStyle name="Normal 49" xfId="143" xr:uid="{00000000-0005-0000-0000-00006C000000}"/>
    <cellStyle name="Normal 5" xfId="40" xr:uid="{00000000-0005-0000-0000-00006D000000}"/>
    <cellStyle name="Normal 5 2" xfId="57" xr:uid="{00000000-0005-0000-0000-00006E000000}"/>
    <cellStyle name="Normal 5 2 2" xfId="144" xr:uid="{00000000-0005-0000-0000-00006F000000}"/>
    <cellStyle name="Normal 5 2 3" xfId="145" xr:uid="{00000000-0005-0000-0000-000070000000}"/>
    <cellStyle name="Normal 5 3" xfId="146" xr:uid="{00000000-0005-0000-0000-000071000000}"/>
    <cellStyle name="Normal 5 4" xfId="147" xr:uid="{00000000-0005-0000-0000-000072000000}"/>
    <cellStyle name="Normal 50" xfId="148" xr:uid="{00000000-0005-0000-0000-000073000000}"/>
    <cellStyle name="Normal 51" xfId="149" xr:uid="{00000000-0005-0000-0000-000074000000}"/>
    <cellStyle name="Normal 52" xfId="150" xr:uid="{00000000-0005-0000-0000-000075000000}"/>
    <cellStyle name="Normal 53" xfId="151" xr:uid="{00000000-0005-0000-0000-000076000000}"/>
    <cellStyle name="Normal 54" xfId="152" xr:uid="{00000000-0005-0000-0000-000077000000}"/>
    <cellStyle name="Normal 55" xfId="153" xr:uid="{00000000-0005-0000-0000-000078000000}"/>
    <cellStyle name="Normal 56" xfId="154" xr:uid="{00000000-0005-0000-0000-000079000000}"/>
    <cellStyle name="Normal 57" xfId="155" xr:uid="{00000000-0005-0000-0000-00007A000000}"/>
    <cellStyle name="Normal 58" xfId="156" xr:uid="{00000000-0005-0000-0000-00007B000000}"/>
    <cellStyle name="Normal 59" xfId="157" xr:uid="{00000000-0005-0000-0000-00007C000000}"/>
    <cellStyle name="Normal 6" xfId="15" xr:uid="{00000000-0005-0000-0000-00007D000000}"/>
    <cellStyle name="Normal 6 2" xfId="49" xr:uid="{00000000-0005-0000-0000-00007E000000}"/>
    <cellStyle name="Normal 6 2 2" xfId="58" xr:uid="{00000000-0005-0000-0000-00007F000000}"/>
    <cellStyle name="Normal 6 2 2 2" xfId="158" xr:uid="{00000000-0005-0000-0000-000080000000}"/>
    <cellStyle name="Normal 6 2 2 3" xfId="159" xr:uid="{00000000-0005-0000-0000-000081000000}"/>
    <cellStyle name="Normal 6 2 3" xfId="160" xr:uid="{00000000-0005-0000-0000-000082000000}"/>
    <cellStyle name="Normal 6 2 4" xfId="161" xr:uid="{00000000-0005-0000-0000-000083000000}"/>
    <cellStyle name="Normal 6 3" xfId="59" xr:uid="{00000000-0005-0000-0000-000084000000}"/>
    <cellStyle name="Normal 6 3 2" xfId="162" xr:uid="{00000000-0005-0000-0000-000085000000}"/>
    <cellStyle name="Normal 6 3 3" xfId="163" xr:uid="{00000000-0005-0000-0000-000086000000}"/>
    <cellStyle name="Normal 6 4" xfId="164" xr:uid="{00000000-0005-0000-0000-000087000000}"/>
    <cellStyle name="Normal 6 5" xfId="165" xr:uid="{00000000-0005-0000-0000-000088000000}"/>
    <cellStyle name="Normal 60" xfId="166" xr:uid="{00000000-0005-0000-0000-000089000000}"/>
    <cellStyle name="Normal 61" xfId="167" xr:uid="{00000000-0005-0000-0000-00008A000000}"/>
    <cellStyle name="Normal 62" xfId="168" xr:uid="{00000000-0005-0000-0000-00008B000000}"/>
    <cellStyle name="Normal 63" xfId="169" xr:uid="{00000000-0005-0000-0000-00008C000000}"/>
    <cellStyle name="Normal 64" xfId="33" xr:uid="{00000000-0005-0000-0000-00008D000000}"/>
    <cellStyle name="Normal 69" xfId="194" xr:uid="{00000000-0005-0000-0000-00008E000000}"/>
    <cellStyle name="Normal 7" xfId="16" xr:uid="{00000000-0005-0000-0000-00008F000000}"/>
    <cellStyle name="Normal 7 2" xfId="46" xr:uid="{00000000-0005-0000-0000-000090000000}"/>
    <cellStyle name="Normal 73" xfId="190" xr:uid="{00000000-0005-0000-0000-000091000000}"/>
    <cellStyle name="Normal 8" xfId="47" xr:uid="{00000000-0005-0000-0000-000092000000}"/>
    <cellStyle name="Normal 8 2" xfId="60" xr:uid="{00000000-0005-0000-0000-000093000000}"/>
    <cellStyle name="Normal 85" xfId="192" xr:uid="{00000000-0005-0000-0000-000094000000}"/>
    <cellStyle name="Normal 87" xfId="191" xr:uid="{00000000-0005-0000-0000-000095000000}"/>
    <cellStyle name="Normal 9" xfId="17" xr:uid="{00000000-0005-0000-0000-000096000000}"/>
    <cellStyle name="Normal1" xfId="86" xr:uid="{00000000-0005-0000-0000-000097000000}"/>
    <cellStyle name="Normal2" xfId="87" xr:uid="{00000000-0005-0000-0000-000098000000}"/>
    <cellStyle name="Normal3" xfId="88" xr:uid="{00000000-0005-0000-0000-000099000000}"/>
    <cellStyle name="Percent [2]" xfId="89" xr:uid="{00000000-0005-0000-0000-00009A000000}"/>
    <cellStyle name="Percent_Sheet1" xfId="90" xr:uid="{00000000-0005-0000-0000-00009B000000}"/>
    <cellStyle name="Percentual" xfId="91" xr:uid="{00000000-0005-0000-0000-00009C000000}"/>
    <cellStyle name="Ponto" xfId="92" xr:uid="{00000000-0005-0000-0000-00009D000000}"/>
    <cellStyle name="Porcentagem" xfId="181" builtinId="5"/>
    <cellStyle name="Porcentagem 2" xfId="18" xr:uid="{00000000-0005-0000-0000-00009F000000}"/>
    <cellStyle name="Porcentagem 3" xfId="19" xr:uid="{00000000-0005-0000-0000-0000A0000000}"/>
    <cellStyle name="Porcentagem 3 2" xfId="50" xr:uid="{00000000-0005-0000-0000-0000A1000000}"/>
    <cellStyle name="Porcentagem 3 3" xfId="45" xr:uid="{00000000-0005-0000-0000-0000A2000000}"/>
    <cellStyle name="Porcentagem 4" xfId="20" xr:uid="{00000000-0005-0000-0000-0000A3000000}"/>
    <cellStyle name="Porcentagem 4 2" xfId="21" xr:uid="{00000000-0005-0000-0000-0000A4000000}"/>
    <cellStyle name="Porcentagem 5" xfId="65" xr:uid="{00000000-0005-0000-0000-0000A5000000}"/>
    <cellStyle name="Porcentagem 6" xfId="120" xr:uid="{00000000-0005-0000-0000-0000A6000000}"/>
    <cellStyle name="Porcentagem 6 2" xfId="170" xr:uid="{00000000-0005-0000-0000-0000A7000000}"/>
    <cellStyle name="Result" xfId="22" xr:uid="{00000000-0005-0000-0000-0000A8000000}"/>
    <cellStyle name="Result2" xfId="23" xr:uid="{00000000-0005-0000-0000-0000A9000000}"/>
    <cellStyle name="Sep. milhar [0]" xfId="93" xr:uid="{00000000-0005-0000-0000-0000AA000000}"/>
    <cellStyle name="Separador de m" xfId="94" xr:uid="{00000000-0005-0000-0000-0000AB000000}"/>
    <cellStyle name="Separador de milhares 2" xfId="24" xr:uid="{00000000-0005-0000-0000-0000AC000000}"/>
    <cellStyle name="Separador de milhares 2 2" xfId="38" xr:uid="{00000000-0005-0000-0000-0000AD000000}"/>
    <cellStyle name="Separador de milhares 3" xfId="39" xr:uid="{00000000-0005-0000-0000-0000AE000000}"/>
    <cellStyle name="Separador de milhares 4" xfId="25" xr:uid="{00000000-0005-0000-0000-0000AF000000}"/>
    <cellStyle name="Sepavador de milhares [0]_Pasta2" xfId="95" xr:uid="{00000000-0005-0000-0000-0000B0000000}"/>
    <cellStyle name="Standard_RP100_01 (metr.)" xfId="96" xr:uid="{00000000-0005-0000-0000-0000B1000000}"/>
    <cellStyle name="Titulo1" xfId="97" xr:uid="{00000000-0005-0000-0000-0000B2000000}"/>
    <cellStyle name="Titulo2" xfId="98" xr:uid="{00000000-0005-0000-0000-0000B3000000}"/>
    <cellStyle name="Vírgula" xfId="180" builtinId="3"/>
    <cellStyle name="Vírgula 10" xfId="121" xr:uid="{00000000-0005-0000-0000-0000B5000000}"/>
    <cellStyle name="Vírgula 10 2" xfId="171" xr:uid="{00000000-0005-0000-0000-0000B6000000}"/>
    <cellStyle name="Vírgula 11" xfId="122" xr:uid="{00000000-0005-0000-0000-0000B7000000}"/>
    <cellStyle name="Vírgula 12" xfId="172" xr:uid="{00000000-0005-0000-0000-0000B8000000}"/>
    <cellStyle name="Vírgula 13" xfId="179" xr:uid="{00000000-0005-0000-0000-0000B9000000}"/>
    <cellStyle name="Vírgula 2" xfId="2" xr:uid="{00000000-0005-0000-0000-0000BA000000}"/>
    <cellStyle name="Vírgula 2 2" xfId="27" xr:uid="{00000000-0005-0000-0000-0000BB000000}"/>
    <cellStyle name="Vírgula 2 3" xfId="41" xr:uid="{00000000-0005-0000-0000-0000BC000000}"/>
    <cellStyle name="Vírgula 3" xfId="28" xr:uid="{00000000-0005-0000-0000-0000BD000000}"/>
    <cellStyle name="Vírgula 3 2" xfId="29" xr:uid="{00000000-0005-0000-0000-0000BE000000}"/>
    <cellStyle name="Vírgula 4" xfId="30" xr:uid="{00000000-0005-0000-0000-0000BF000000}"/>
    <cellStyle name="Vírgula 5" xfId="31" xr:uid="{00000000-0005-0000-0000-0000C0000000}"/>
    <cellStyle name="Vírgula 5 2" xfId="32" xr:uid="{00000000-0005-0000-0000-0000C1000000}"/>
    <cellStyle name="Vírgula 6" xfId="26" xr:uid="{00000000-0005-0000-0000-0000C2000000}"/>
    <cellStyle name="Vírgula 6 2" xfId="61" xr:uid="{00000000-0005-0000-0000-0000C3000000}"/>
    <cellStyle name="Vírgula 7" xfId="54" xr:uid="{00000000-0005-0000-0000-0000C4000000}"/>
    <cellStyle name="Vírgula 7 2" xfId="173" xr:uid="{00000000-0005-0000-0000-0000C5000000}"/>
    <cellStyle name="Vírgula 7 3" xfId="174" xr:uid="{00000000-0005-0000-0000-0000C6000000}"/>
    <cellStyle name="Vírgula 8" xfId="62" xr:uid="{00000000-0005-0000-0000-0000C7000000}"/>
    <cellStyle name="Vírgula 8 2" xfId="175" xr:uid="{00000000-0005-0000-0000-0000C8000000}"/>
    <cellStyle name="Vírgula 8 3" xfId="176" xr:uid="{00000000-0005-0000-0000-0000C9000000}"/>
    <cellStyle name="Vírgula 9" xfId="63" xr:uid="{00000000-0005-0000-0000-0000CA000000}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E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104775</xdr:rowOff>
    </xdr:from>
    <xdr:to>
      <xdr:col>0</xdr:col>
      <xdr:colOff>361950</xdr:colOff>
      <xdr:row>1</xdr:row>
      <xdr:rowOff>228600</xdr:rowOff>
    </xdr:to>
    <xdr:sp macro="" textlink="">
      <xdr:nvSpPr>
        <xdr:cNvPr id="2" name="Fluxograma: Conector 1">
          <a:extLst>
            <a:ext uri="{FF2B5EF4-FFF2-40B4-BE49-F238E27FC236}">
              <a16:creationId xmlns:a16="http://schemas.microsoft.com/office/drawing/2014/main" id="{4571FE0F-22FC-4E46-BC80-5ED9AC58F319}"/>
            </a:ext>
          </a:extLst>
        </xdr:cNvPr>
        <xdr:cNvSpPr/>
      </xdr:nvSpPr>
      <xdr:spPr>
        <a:xfrm>
          <a:off x="7791450" y="1200150"/>
          <a:ext cx="114300" cy="123825"/>
        </a:xfrm>
        <a:prstGeom prst="flowChartConnector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247650</xdr:colOff>
      <xdr:row>2</xdr:row>
      <xdr:rowOff>85725</xdr:rowOff>
    </xdr:from>
    <xdr:to>
      <xdr:col>0</xdr:col>
      <xdr:colOff>361950</xdr:colOff>
      <xdr:row>2</xdr:row>
      <xdr:rowOff>209550</xdr:rowOff>
    </xdr:to>
    <xdr:sp macro="" textlink="">
      <xdr:nvSpPr>
        <xdr:cNvPr id="3" name="Fluxograma: Conector 2">
          <a:extLst>
            <a:ext uri="{FF2B5EF4-FFF2-40B4-BE49-F238E27FC236}">
              <a16:creationId xmlns:a16="http://schemas.microsoft.com/office/drawing/2014/main" id="{96F3DA40-3830-4A3E-848F-B266471E1368}"/>
            </a:ext>
          </a:extLst>
        </xdr:cNvPr>
        <xdr:cNvSpPr/>
      </xdr:nvSpPr>
      <xdr:spPr>
        <a:xfrm>
          <a:off x="7791450" y="1495425"/>
          <a:ext cx="114300" cy="123825"/>
        </a:xfrm>
        <a:prstGeom prst="flowChartConnector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247650</xdr:colOff>
      <xdr:row>4</xdr:row>
      <xdr:rowOff>85725</xdr:rowOff>
    </xdr:from>
    <xdr:to>
      <xdr:col>0</xdr:col>
      <xdr:colOff>361950</xdr:colOff>
      <xdr:row>4</xdr:row>
      <xdr:rowOff>209550</xdr:rowOff>
    </xdr:to>
    <xdr:sp macro="" textlink="">
      <xdr:nvSpPr>
        <xdr:cNvPr id="5" name="Fluxograma: Conector 4">
          <a:extLst>
            <a:ext uri="{FF2B5EF4-FFF2-40B4-BE49-F238E27FC236}">
              <a16:creationId xmlns:a16="http://schemas.microsoft.com/office/drawing/2014/main" id="{6873AE41-F43D-4247-BE39-CD4DD4B5A9F7}"/>
            </a:ext>
          </a:extLst>
        </xdr:cNvPr>
        <xdr:cNvSpPr/>
      </xdr:nvSpPr>
      <xdr:spPr>
        <a:xfrm>
          <a:off x="7791450" y="2124075"/>
          <a:ext cx="114300" cy="123825"/>
        </a:xfrm>
        <a:prstGeom prst="flowChartConnector">
          <a:avLst/>
        </a:prstGeom>
        <a:solidFill>
          <a:schemeClr val="accent6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247650</xdr:colOff>
      <xdr:row>3</xdr:row>
      <xdr:rowOff>95250</xdr:rowOff>
    </xdr:from>
    <xdr:to>
      <xdr:col>0</xdr:col>
      <xdr:colOff>361950</xdr:colOff>
      <xdr:row>3</xdr:row>
      <xdr:rowOff>219075</xdr:rowOff>
    </xdr:to>
    <xdr:sp macro="" textlink="">
      <xdr:nvSpPr>
        <xdr:cNvPr id="8" name="Fluxograma: Conector 7">
          <a:extLst>
            <a:ext uri="{FF2B5EF4-FFF2-40B4-BE49-F238E27FC236}">
              <a16:creationId xmlns:a16="http://schemas.microsoft.com/office/drawing/2014/main" id="{7B5E1FEE-FF27-4BE2-89C2-1565AFC1485F}"/>
            </a:ext>
          </a:extLst>
        </xdr:cNvPr>
        <xdr:cNvSpPr/>
      </xdr:nvSpPr>
      <xdr:spPr>
        <a:xfrm>
          <a:off x="247650" y="1038225"/>
          <a:ext cx="114300" cy="123825"/>
        </a:xfrm>
        <a:prstGeom prst="flowChartConnector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66675</xdr:colOff>
      <xdr:row>8</xdr:row>
      <xdr:rowOff>66675</xdr:rowOff>
    </xdr:from>
    <xdr:to>
      <xdr:col>1</xdr:col>
      <xdr:colOff>4638675</xdr:colOff>
      <xdr:row>16</xdr:row>
      <xdr:rowOff>228600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95118-934B-FE2F-61E4-D9CE556BC0FB}"/>
            </a:ext>
            <a:ext uri="{147F2762-F138-4A5C-976F-8EAC2B608ADB}">
              <a16:predDERef xmlns:a16="http://schemas.microsoft.com/office/drawing/2014/main" pred="{7B5E1FEE-FF27-4BE2-89C2-1565AFC14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2886075"/>
          <a:ext cx="4572000" cy="2981325"/>
        </a:xfrm>
        <a:prstGeom prst="rect">
          <a:avLst/>
        </a:prstGeom>
      </xdr:spPr>
    </xdr:pic>
    <xdr:clientData/>
  </xdr:twoCellAnchor>
  <xdr:twoCellAnchor editAs="oneCell">
    <xdr:from>
      <xdr:col>1</xdr:col>
      <xdr:colOff>5010150</xdr:colOff>
      <xdr:row>8</xdr:row>
      <xdr:rowOff>9525</xdr:rowOff>
    </xdr:from>
    <xdr:to>
      <xdr:col>1</xdr:col>
      <xdr:colOff>9791700</xdr:colOff>
      <xdr:row>17</xdr:row>
      <xdr:rowOff>28575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F2694A68-95A2-0475-F796-EFFBDD8A0E6F}"/>
            </a:ext>
            <a:ext uri="{147F2762-F138-4A5C-976F-8EAC2B608ADB}">
              <a16:predDERef xmlns:a16="http://schemas.microsoft.com/office/drawing/2014/main" pred="{93295118-934B-FE2F-61E4-D9CE556BC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0" y="2828925"/>
          <a:ext cx="4781550" cy="3190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108694</xdr:rowOff>
    </xdr:from>
    <xdr:to>
      <xdr:col>1</xdr:col>
      <xdr:colOff>739588</xdr:colOff>
      <xdr:row>2</xdr:row>
      <xdr:rowOff>158176</xdr:rowOff>
    </xdr:to>
    <xdr:pic>
      <xdr:nvPicPr>
        <xdr:cNvPr id="2" name="Imagem 2" descr="Bitmap em brasão de Pintóploi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08694"/>
          <a:ext cx="882463" cy="706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263978</xdr:colOff>
      <xdr:row>0</xdr:row>
      <xdr:rowOff>84364</xdr:rowOff>
    </xdr:from>
    <xdr:to>
      <xdr:col>1</xdr:col>
      <xdr:colOff>458079</xdr:colOff>
      <xdr:row>0</xdr:row>
      <xdr:rowOff>429985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39CF090-5E65-4808-A21A-D21F0B5E7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978" y="84364"/>
          <a:ext cx="975151" cy="34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632731</xdr:colOff>
      <xdr:row>0</xdr:row>
      <xdr:rowOff>93890</xdr:rowOff>
    </xdr:from>
    <xdr:ext cx="912719" cy="317126"/>
    <xdr:pic>
      <xdr:nvPicPr>
        <xdr:cNvPr id="3" name="Picture 4">
          <a:extLst>
            <a:ext uri="{FF2B5EF4-FFF2-40B4-BE49-F238E27FC236}">
              <a16:creationId xmlns:a16="http://schemas.microsoft.com/office/drawing/2014/main" id="{FC066510-E3CC-483E-96F2-B8E24974A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43881" y="93890"/>
          <a:ext cx="912719" cy="317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7</xdr:col>
      <xdr:colOff>247650</xdr:colOff>
      <xdr:row>3</xdr:row>
      <xdr:rowOff>104775</xdr:rowOff>
    </xdr:from>
    <xdr:to>
      <xdr:col>7</xdr:col>
      <xdr:colOff>361950</xdr:colOff>
      <xdr:row>3</xdr:row>
      <xdr:rowOff>228600</xdr:rowOff>
    </xdr:to>
    <xdr:sp macro="" textlink="">
      <xdr:nvSpPr>
        <xdr:cNvPr id="4" name="Fluxograma: Conector 3">
          <a:extLst>
            <a:ext uri="{FF2B5EF4-FFF2-40B4-BE49-F238E27FC236}">
              <a16:creationId xmlns:a16="http://schemas.microsoft.com/office/drawing/2014/main" id="{68CC9E70-52FE-AC81-A90C-C7794D5FF35A}"/>
            </a:ext>
          </a:extLst>
        </xdr:cNvPr>
        <xdr:cNvSpPr/>
      </xdr:nvSpPr>
      <xdr:spPr>
        <a:xfrm>
          <a:off x="6810375" y="1200150"/>
          <a:ext cx="114300" cy="123825"/>
        </a:xfrm>
        <a:prstGeom prst="flowChartConnector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247650</xdr:colOff>
      <xdr:row>4</xdr:row>
      <xdr:rowOff>85725</xdr:rowOff>
    </xdr:from>
    <xdr:to>
      <xdr:col>7</xdr:col>
      <xdr:colOff>361950</xdr:colOff>
      <xdr:row>4</xdr:row>
      <xdr:rowOff>209550</xdr:rowOff>
    </xdr:to>
    <xdr:sp macro="" textlink="">
      <xdr:nvSpPr>
        <xdr:cNvPr id="5" name="Fluxograma: Conector 4">
          <a:extLst>
            <a:ext uri="{FF2B5EF4-FFF2-40B4-BE49-F238E27FC236}">
              <a16:creationId xmlns:a16="http://schemas.microsoft.com/office/drawing/2014/main" id="{827374A2-34CC-4E6D-A194-0BFE9C59B90C}"/>
            </a:ext>
          </a:extLst>
        </xdr:cNvPr>
        <xdr:cNvSpPr/>
      </xdr:nvSpPr>
      <xdr:spPr>
        <a:xfrm>
          <a:off x="6810375" y="1495425"/>
          <a:ext cx="114300" cy="123825"/>
        </a:xfrm>
        <a:prstGeom prst="flowChartConnector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247650</xdr:colOff>
      <xdr:row>6</xdr:row>
      <xdr:rowOff>95250</xdr:rowOff>
    </xdr:from>
    <xdr:to>
      <xdr:col>7</xdr:col>
      <xdr:colOff>361950</xdr:colOff>
      <xdr:row>6</xdr:row>
      <xdr:rowOff>219075</xdr:rowOff>
    </xdr:to>
    <xdr:sp macro="" textlink="">
      <xdr:nvSpPr>
        <xdr:cNvPr id="6" name="Fluxograma: Conector 5">
          <a:extLst>
            <a:ext uri="{FF2B5EF4-FFF2-40B4-BE49-F238E27FC236}">
              <a16:creationId xmlns:a16="http://schemas.microsoft.com/office/drawing/2014/main" id="{D83CB010-4207-458F-8EEE-5DD2B5CA3641}"/>
            </a:ext>
          </a:extLst>
        </xdr:cNvPr>
        <xdr:cNvSpPr/>
      </xdr:nvSpPr>
      <xdr:spPr>
        <a:xfrm>
          <a:off x="6810375" y="1819275"/>
          <a:ext cx="114300" cy="123825"/>
        </a:xfrm>
        <a:prstGeom prst="flowChartConnector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247650</xdr:colOff>
      <xdr:row>5</xdr:row>
      <xdr:rowOff>85725</xdr:rowOff>
    </xdr:from>
    <xdr:to>
      <xdr:col>7</xdr:col>
      <xdr:colOff>361950</xdr:colOff>
      <xdr:row>5</xdr:row>
      <xdr:rowOff>209550</xdr:rowOff>
    </xdr:to>
    <xdr:sp macro="" textlink="">
      <xdr:nvSpPr>
        <xdr:cNvPr id="7" name="Fluxograma: Conector 6">
          <a:extLst>
            <a:ext uri="{FF2B5EF4-FFF2-40B4-BE49-F238E27FC236}">
              <a16:creationId xmlns:a16="http://schemas.microsoft.com/office/drawing/2014/main" id="{00FC7502-D012-4219-B905-8A57C0F4331C}"/>
            </a:ext>
          </a:extLst>
        </xdr:cNvPr>
        <xdr:cNvSpPr/>
      </xdr:nvSpPr>
      <xdr:spPr>
        <a:xfrm>
          <a:off x="6810375" y="2124075"/>
          <a:ext cx="114300" cy="123825"/>
        </a:xfrm>
        <a:prstGeom prst="flowChartConnector">
          <a:avLst/>
        </a:prstGeom>
        <a:solidFill>
          <a:schemeClr val="accent6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PREFEITURA%20DE%20PINT&#211;POLIS/PROINFANCIA/DOCUMENTOS%20PARA%20LICITA&#199;&#195;O%20PROINFANCIA%20TIPO%20I/PLANILHA%20PROINFANCIA%20TIP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PREFEITURA%20DE%20PINT&#211;POLIS/PROINFANCIA/ADRIANO/PLANILHA%20PROINFANCIA%20TIPO1%20(CHEI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"/>
      <sheetName val="CRONOGRAMA"/>
    </sheetNames>
    <sheetDataSet>
      <sheetData sheetId="0">
        <row r="13">
          <cell r="B13">
            <v>1</v>
          </cell>
          <cell r="E13" t="str">
            <v xml:space="preserve">SERVIÇOS PRELIMINARES 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BM"/>
      <sheetName val="CRONOGRAMA"/>
    </sheetNames>
    <sheetDataSet>
      <sheetData sheetId="0">
        <row r="13">
          <cell r="E13" t="str">
            <v xml:space="preserve">SERVIÇOS PRELIMINARES </v>
          </cell>
        </row>
        <row r="25">
          <cell r="E25" t="str">
            <v>MOVIMENTO DE TERRA PARA FUNDAÇÕES</v>
          </cell>
        </row>
        <row r="41">
          <cell r="E41" t="str">
            <v>FUNDAÇÕES</v>
          </cell>
        </row>
        <row r="86">
          <cell r="E86" t="str">
            <v xml:space="preserve">SUPERESTRUTURA </v>
          </cell>
        </row>
        <row r="116">
          <cell r="E116" t="str">
            <v>SISTEMA DE VEDAÇÃO VERTICAL</v>
          </cell>
        </row>
        <row r="131">
          <cell r="E131" t="str">
            <v xml:space="preserve">ESQUADRIAS </v>
          </cell>
        </row>
        <row r="185">
          <cell r="E185" t="str">
            <v>SISTEMAS DE COBERTURA</v>
          </cell>
        </row>
        <row r="196">
          <cell r="E196" t="str">
            <v xml:space="preserve">IMPERMEABILIZAÇÃO </v>
          </cell>
        </row>
        <row r="201">
          <cell r="E201" t="str">
            <v>REVESTIMENTOS INTERNO E EXTERNO</v>
          </cell>
        </row>
        <row r="220">
          <cell r="E220" t="str">
            <v>SISTEMAS DE PISOS</v>
          </cell>
        </row>
        <row r="246">
          <cell r="E246" t="str">
            <v>PINTURAS E ACABAMENTOS</v>
          </cell>
        </row>
        <row r="262">
          <cell r="E262" t="str">
            <v xml:space="preserve">INSTALAÇÃO HIDRÁULICA </v>
          </cell>
        </row>
        <row r="335">
          <cell r="E335" t="str">
            <v>DRENAGEM DE ÁGUAS PLUVIAIS</v>
          </cell>
        </row>
        <row r="347">
          <cell r="E347" t="str">
            <v xml:space="preserve">INSTALAÇÃO SANITÁRIA </v>
          </cell>
        </row>
        <row r="391">
          <cell r="E391" t="str">
            <v>LOUÇAS, ACESSÓRIOS E METAIS</v>
          </cell>
        </row>
        <row r="423">
          <cell r="E423" t="str">
            <v>INSTALAÇÃO DE GÁS COMBUSTÍVEL</v>
          </cell>
        </row>
        <row r="436">
          <cell r="E436" t="str">
            <v>SISTEMA DE PROTEÇÃO CONTRA INCÊNDIO</v>
          </cell>
        </row>
        <row r="456">
          <cell r="E456" t="str">
            <v>INSTALAÇÃO ELÉTRICA - 220V</v>
          </cell>
        </row>
        <row r="524">
          <cell r="E524" t="str">
            <v>INSTALAÇÕES DE CLIMATIZAÇÃO</v>
          </cell>
        </row>
        <row r="531">
          <cell r="E531" t="str">
            <v>INSTALAÇÕES DE REDE ESTRUTURADA</v>
          </cell>
        </row>
        <row r="563">
          <cell r="E563" t="str">
            <v>SISTEMA DE EXAUSTÃO MECÂNICA</v>
          </cell>
        </row>
        <row r="569">
          <cell r="E569" t="str">
            <v>SISTEMA DE PROTEÇÃO CONTRA DESCARGAS ATMOSFÉRICAS (SPDA)</v>
          </cell>
        </row>
        <row r="587">
          <cell r="E587" t="str">
            <v>SERVIÇOS COMPLEMENTARES</v>
          </cell>
        </row>
        <row r="608">
          <cell r="E608" t="str">
            <v>SERVIÇOS FINAIS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v.br/fnde/pt-br/acesso-a-informacao/acoes-e-programas/programas/par/proinfancia-par/ensino-fundamenta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opLeftCell="A13" workbookViewId="0">
      <selection activeCell="E13" sqref="E13"/>
    </sheetView>
  </sheetViews>
  <sheetFormatPr defaultColWidth="9.109375" defaultRowHeight="27.75" customHeight="1"/>
  <cols>
    <col min="1" max="1" width="9.109375" style="59"/>
    <col min="2" max="2" width="153" style="59" customWidth="1"/>
    <col min="3" max="16384" width="9.109375" style="59"/>
  </cols>
  <sheetData>
    <row r="1" spans="1:2" ht="27.75" customHeight="1">
      <c r="A1" s="360" t="s">
        <v>0</v>
      </c>
      <c r="B1" s="360"/>
    </row>
    <row r="2" spans="1:2" ht="27.75" customHeight="1">
      <c r="A2" s="43"/>
      <c r="B2" s="24" t="s">
        <v>1</v>
      </c>
    </row>
    <row r="3" spans="1:2" ht="27.75" customHeight="1">
      <c r="A3" s="43"/>
      <c r="B3" s="24" t="s">
        <v>2</v>
      </c>
    </row>
    <row r="4" spans="1:2" ht="27.75" customHeight="1">
      <c r="A4" s="43"/>
      <c r="B4" s="24" t="s">
        <v>3</v>
      </c>
    </row>
    <row r="5" spans="1:2" ht="27.75" customHeight="1">
      <c r="A5" s="43"/>
      <c r="B5" s="24" t="s">
        <v>4</v>
      </c>
    </row>
    <row r="7" spans="1:2" ht="27.75" customHeight="1">
      <c r="A7" s="61" t="s">
        <v>5</v>
      </c>
      <c r="B7" s="60" t="s">
        <v>6</v>
      </c>
    </row>
    <row r="8" spans="1:2" ht="27.75" customHeight="1">
      <c r="A8" s="61" t="s">
        <v>7</v>
      </c>
      <c r="B8" s="63" t="s">
        <v>8</v>
      </c>
    </row>
    <row r="19" spans="1:2" ht="27.75" customHeight="1">
      <c r="A19" s="61" t="s">
        <v>9</v>
      </c>
      <c r="B19" s="59" t="s">
        <v>10</v>
      </c>
    </row>
    <row r="20" spans="1:2" ht="27.75" customHeight="1">
      <c r="B20" s="59" t="s">
        <v>11</v>
      </c>
    </row>
    <row r="21" spans="1:2" ht="27.75" customHeight="1">
      <c r="B21" s="59" t="s">
        <v>12</v>
      </c>
    </row>
    <row r="22" spans="1:2" ht="27.75" customHeight="1">
      <c r="B22" s="59" t="s">
        <v>13</v>
      </c>
    </row>
  </sheetData>
  <mergeCells count="1">
    <mergeCell ref="A1:B1"/>
  </mergeCells>
  <hyperlinks>
    <hyperlink ref="B8" r:id="rId1" xr:uid="{00000000-0004-0000-0000-000000000000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9"/>
  <sheetViews>
    <sheetView zoomScale="80" zoomScaleNormal="80" workbookViewId="0">
      <selection activeCell="A7" sqref="A7"/>
    </sheetView>
  </sheetViews>
  <sheetFormatPr defaultRowHeight="13.2"/>
  <cols>
    <col min="1" max="3" width="9.109375" style="2"/>
    <col min="4" max="4" width="78" style="2" bestFit="1" customWidth="1"/>
    <col min="5" max="5" width="9.109375" style="2"/>
    <col min="6" max="6" width="10.109375" style="2" bestFit="1" customWidth="1"/>
    <col min="7" max="7" width="13.109375" style="2" customWidth="1"/>
    <col min="8" max="8" width="11.33203125" style="2" bestFit="1" customWidth="1"/>
    <col min="9" max="9" width="13.88671875" style="2" bestFit="1" customWidth="1"/>
    <col min="10" max="246" width="9.109375" style="2"/>
    <col min="247" max="247" width="4.44140625" style="2" customWidth="1"/>
    <col min="248" max="248" width="6.33203125" style="2" customWidth="1"/>
    <col min="249" max="249" width="12.44140625" style="2" customWidth="1"/>
    <col min="250" max="250" width="10.6640625" style="2" customWidth="1"/>
    <col min="251" max="251" width="72.6640625" style="2" customWidth="1"/>
    <col min="252" max="252" width="6.6640625" style="2" customWidth="1"/>
    <col min="253" max="253" width="12.109375" style="2" customWidth="1"/>
    <col min="254" max="254" width="13.44140625" style="2" customWidth="1"/>
    <col min="255" max="255" width="14.5546875" style="2" customWidth="1"/>
    <col min="256" max="502" width="9.109375" style="2"/>
    <col min="503" max="503" width="4.44140625" style="2" customWidth="1"/>
    <col min="504" max="504" width="6.33203125" style="2" customWidth="1"/>
    <col min="505" max="505" width="12.44140625" style="2" customWidth="1"/>
    <col min="506" max="506" width="10.6640625" style="2" customWidth="1"/>
    <col min="507" max="507" width="72.6640625" style="2" customWidth="1"/>
    <col min="508" max="508" width="6.6640625" style="2" customWidth="1"/>
    <col min="509" max="509" width="12.109375" style="2" customWidth="1"/>
    <col min="510" max="510" width="13.44140625" style="2" customWidth="1"/>
    <col min="511" max="511" width="14.5546875" style="2" customWidth="1"/>
    <col min="512" max="758" width="9.109375" style="2"/>
    <col min="759" max="759" width="4.44140625" style="2" customWidth="1"/>
    <col min="760" max="760" width="6.33203125" style="2" customWidth="1"/>
    <col min="761" max="761" width="12.44140625" style="2" customWidth="1"/>
    <col min="762" max="762" width="10.6640625" style="2" customWidth="1"/>
    <col min="763" max="763" width="72.6640625" style="2" customWidth="1"/>
    <col min="764" max="764" width="6.6640625" style="2" customWidth="1"/>
    <col min="765" max="765" width="12.109375" style="2" customWidth="1"/>
    <col min="766" max="766" width="13.44140625" style="2" customWidth="1"/>
    <col min="767" max="767" width="14.5546875" style="2" customWidth="1"/>
    <col min="768" max="1014" width="9.109375" style="2"/>
    <col min="1015" max="1015" width="4.44140625" style="2" customWidth="1"/>
    <col min="1016" max="1016" width="6.33203125" style="2" customWidth="1"/>
    <col min="1017" max="1017" width="12.44140625" style="2" customWidth="1"/>
    <col min="1018" max="1018" width="10.6640625" style="2" customWidth="1"/>
    <col min="1019" max="1019" width="72.6640625" style="2" customWidth="1"/>
    <col min="1020" max="1020" width="6.6640625" style="2" customWidth="1"/>
    <col min="1021" max="1021" width="12.109375" style="2" customWidth="1"/>
    <col min="1022" max="1022" width="13.44140625" style="2" customWidth="1"/>
    <col min="1023" max="1023" width="14.5546875" style="2" customWidth="1"/>
    <col min="1024" max="1270" width="9.109375" style="2"/>
    <col min="1271" max="1271" width="4.44140625" style="2" customWidth="1"/>
    <col min="1272" max="1272" width="6.33203125" style="2" customWidth="1"/>
    <col min="1273" max="1273" width="12.44140625" style="2" customWidth="1"/>
    <col min="1274" max="1274" width="10.6640625" style="2" customWidth="1"/>
    <col min="1275" max="1275" width="72.6640625" style="2" customWidth="1"/>
    <col min="1276" max="1276" width="6.6640625" style="2" customWidth="1"/>
    <col min="1277" max="1277" width="12.109375" style="2" customWidth="1"/>
    <col min="1278" max="1278" width="13.44140625" style="2" customWidth="1"/>
    <col min="1279" max="1279" width="14.5546875" style="2" customWidth="1"/>
    <col min="1280" max="1526" width="9.109375" style="2"/>
    <col min="1527" max="1527" width="4.44140625" style="2" customWidth="1"/>
    <col min="1528" max="1528" width="6.33203125" style="2" customWidth="1"/>
    <col min="1529" max="1529" width="12.44140625" style="2" customWidth="1"/>
    <col min="1530" max="1530" width="10.6640625" style="2" customWidth="1"/>
    <col min="1531" max="1531" width="72.6640625" style="2" customWidth="1"/>
    <col min="1532" max="1532" width="6.6640625" style="2" customWidth="1"/>
    <col min="1533" max="1533" width="12.109375" style="2" customWidth="1"/>
    <col min="1534" max="1534" width="13.44140625" style="2" customWidth="1"/>
    <col min="1535" max="1535" width="14.5546875" style="2" customWidth="1"/>
    <col min="1536" max="1782" width="9.109375" style="2"/>
    <col min="1783" max="1783" width="4.44140625" style="2" customWidth="1"/>
    <col min="1784" max="1784" width="6.33203125" style="2" customWidth="1"/>
    <col min="1785" max="1785" width="12.44140625" style="2" customWidth="1"/>
    <col min="1786" max="1786" width="10.6640625" style="2" customWidth="1"/>
    <col min="1787" max="1787" width="72.6640625" style="2" customWidth="1"/>
    <col min="1788" max="1788" width="6.6640625" style="2" customWidth="1"/>
    <col min="1789" max="1789" width="12.109375" style="2" customWidth="1"/>
    <col min="1790" max="1790" width="13.44140625" style="2" customWidth="1"/>
    <col min="1791" max="1791" width="14.5546875" style="2" customWidth="1"/>
    <col min="1792" max="2038" width="9.109375" style="2"/>
    <col min="2039" max="2039" width="4.44140625" style="2" customWidth="1"/>
    <col min="2040" max="2040" width="6.33203125" style="2" customWidth="1"/>
    <col min="2041" max="2041" width="12.44140625" style="2" customWidth="1"/>
    <col min="2042" max="2042" width="10.6640625" style="2" customWidth="1"/>
    <col min="2043" max="2043" width="72.6640625" style="2" customWidth="1"/>
    <col min="2044" max="2044" width="6.6640625" style="2" customWidth="1"/>
    <col min="2045" max="2045" width="12.109375" style="2" customWidth="1"/>
    <col min="2046" max="2046" width="13.44140625" style="2" customWidth="1"/>
    <col min="2047" max="2047" width="14.5546875" style="2" customWidth="1"/>
    <col min="2048" max="2294" width="9.109375" style="2"/>
    <col min="2295" max="2295" width="4.44140625" style="2" customWidth="1"/>
    <col min="2296" max="2296" width="6.33203125" style="2" customWidth="1"/>
    <col min="2297" max="2297" width="12.44140625" style="2" customWidth="1"/>
    <col min="2298" max="2298" width="10.6640625" style="2" customWidth="1"/>
    <col min="2299" max="2299" width="72.6640625" style="2" customWidth="1"/>
    <col min="2300" max="2300" width="6.6640625" style="2" customWidth="1"/>
    <col min="2301" max="2301" width="12.109375" style="2" customWidth="1"/>
    <col min="2302" max="2302" width="13.44140625" style="2" customWidth="1"/>
    <col min="2303" max="2303" width="14.5546875" style="2" customWidth="1"/>
    <col min="2304" max="2550" width="9.109375" style="2"/>
    <col min="2551" max="2551" width="4.44140625" style="2" customWidth="1"/>
    <col min="2552" max="2552" width="6.33203125" style="2" customWidth="1"/>
    <col min="2553" max="2553" width="12.44140625" style="2" customWidth="1"/>
    <col min="2554" max="2554" width="10.6640625" style="2" customWidth="1"/>
    <col min="2555" max="2555" width="72.6640625" style="2" customWidth="1"/>
    <col min="2556" max="2556" width="6.6640625" style="2" customWidth="1"/>
    <col min="2557" max="2557" width="12.109375" style="2" customWidth="1"/>
    <col min="2558" max="2558" width="13.44140625" style="2" customWidth="1"/>
    <col min="2559" max="2559" width="14.5546875" style="2" customWidth="1"/>
    <col min="2560" max="2806" width="9.109375" style="2"/>
    <col min="2807" max="2807" width="4.44140625" style="2" customWidth="1"/>
    <col min="2808" max="2808" width="6.33203125" style="2" customWidth="1"/>
    <col min="2809" max="2809" width="12.44140625" style="2" customWidth="1"/>
    <col min="2810" max="2810" width="10.6640625" style="2" customWidth="1"/>
    <col min="2811" max="2811" width="72.6640625" style="2" customWidth="1"/>
    <col min="2812" max="2812" width="6.6640625" style="2" customWidth="1"/>
    <col min="2813" max="2813" width="12.109375" style="2" customWidth="1"/>
    <col min="2814" max="2814" width="13.44140625" style="2" customWidth="1"/>
    <col min="2815" max="2815" width="14.5546875" style="2" customWidth="1"/>
    <col min="2816" max="3062" width="9.109375" style="2"/>
    <col min="3063" max="3063" width="4.44140625" style="2" customWidth="1"/>
    <col min="3064" max="3064" width="6.33203125" style="2" customWidth="1"/>
    <col min="3065" max="3065" width="12.44140625" style="2" customWidth="1"/>
    <col min="3066" max="3066" width="10.6640625" style="2" customWidth="1"/>
    <col min="3067" max="3067" width="72.6640625" style="2" customWidth="1"/>
    <col min="3068" max="3068" width="6.6640625" style="2" customWidth="1"/>
    <col min="3069" max="3069" width="12.109375" style="2" customWidth="1"/>
    <col min="3070" max="3070" width="13.44140625" style="2" customWidth="1"/>
    <col min="3071" max="3071" width="14.5546875" style="2" customWidth="1"/>
    <col min="3072" max="3318" width="9.109375" style="2"/>
    <col min="3319" max="3319" width="4.44140625" style="2" customWidth="1"/>
    <col min="3320" max="3320" width="6.33203125" style="2" customWidth="1"/>
    <col min="3321" max="3321" width="12.44140625" style="2" customWidth="1"/>
    <col min="3322" max="3322" width="10.6640625" style="2" customWidth="1"/>
    <col min="3323" max="3323" width="72.6640625" style="2" customWidth="1"/>
    <col min="3324" max="3324" width="6.6640625" style="2" customWidth="1"/>
    <col min="3325" max="3325" width="12.109375" style="2" customWidth="1"/>
    <col min="3326" max="3326" width="13.44140625" style="2" customWidth="1"/>
    <col min="3327" max="3327" width="14.5546875" style="2" customWidth="1"/>
    <col min="3328" max="3574" width="9.109375" style="2"/>
    <col min="3575" max="3575" width="4.44140625" style="2" customWidth="1"/>
    <col min="3576" max="3576" width="6.33203125" style="2" customWidth="1"/>
    <col min="3577" max="3577" width="12.44140625" style="2" customWidth="1"/>
    <col min="3578" max="3578" width="10.6640625" style="2" customWidth="1"/>
    <col min="3579" max="3579" width="72.6640625" style="2" customWidth="1"/>
    <col min="3580" max="3580" width="6.6640625" style="2" customWidth="1"/>
    <col min="3581" max="3581" width="12.109375" style="2" customWidth="1"/>
    <col min="3582" max="3582" width="13.44140625" style="2" customWidth="1"/>
    <col min="3583" max="3583" width="14.5546875" style="2" customWidth="1"/>
    <col min="3584" max="3830" width="9.109375" style="2"/>
    <col min="3831" max="3831" width="4.44140625" style="2" customWidth="1"/>
    <col min="3832" max="3832" width="6.33203125" style="2" customWidth="1"/>
    <col min="3833" max="3833" width="12.44140625" style="2" customWidth="1"/>
    <col min="3834" max="3834" width="10.6640625" style="2" customWidth="1"/>
    <col min="3835" max="3835" width="72.6640625" style="2" customWidth="1"/>
    <col min="3836" max="3836" width="6.6640625" style="2" customWidth="1"/>
    <col min="3837" max="3837" width="12.109375" style="2" customWidth="1"/>
    <col min="3838" max="3838" width="13.44140625" style="2" customWidth="1"/>
    <col min="3839" max="3839" width="14.5546875" style="2" customWidth="1"/>
    <col min="3840" max="4086" width="9.109375" style="2"/>
    <col min="4087" max="4087" width="4.44140625" style="2" customWidth="1"/>
    <col min="4088" max="4088" width="6.33203125" style="2" customWidth="1"/>
    <col min="4089" max="4089" width="12.44140625" style="2" customWidth="1"/>
    <col min="4090" max="4090" width="10.6640625" style="2" customWidth="1"/>
    <col min="4091" max="4091" width="72.6640625" style="2" customWidth="1"/>
    <col min="4092" max="4092" width="6.6640625" style="2" customWidth="1"/>
    <col min="4093" max="4093" width="12.109375" style="2" customWidth="1"/>
    <col min="4094" max="4094" width="13.44140625" style="2" customWidth="1"/>
    <col min="4095" max="4095" width="14.5546875" style="2" customWidth="1"/>
    <col min="4096" max="4342" width="9.109375" style="2"/>
    <col min="4343" max="4343" width="4.44140625" style="2" customWidth="1"/>
    <col min="4344" max="4344" width="6.33203125" style="2" customWidth="1"/>
    <col min="4345" max="4345" width="12.44140625" style="2" customWidth="1"/>
    <col min="4346" max="4346" width="10.6640625" style="2" customWidth="1"/>
    <col min="4347" max="4347" width="72.6640625" style="2" customWidth="1"/>
    <col min="4348" max="4348" width="6.6640625" style="2" customWidth="1"/>
    <col min="4349" max="4349" width="12.109375" style="2" customWidth="1"/>
    <col min="4350" max="4350" width="13.44140625" style="2" customWidth="1"/>
    <col min="4351" max="4351" width="14.5546875" style="2" customWidth="1"/>
    <col min="4352" max="4598" width="9.109375" style="2"/>
    <col min="4599" max="4599" width="4.44140625" style="2" customWidth="1"/>
    <col min="4600" max="4600" width="6.33203125" style="2" customWidth="1"/>
    <col min="4601" max="4601" width="12.44140625" style="2" customWidth="1"/>
    <col min="4602" max="4602" width="10.6640625" style="2" customWidth="1"/>
    <col min="4603" max="4603" width="72.6640625" style="2" customWidth="1"/>
    <col min="4604" max="4604" width="6.6640625" style="2" customWidth="1"/>
    <col min="4605" max="4605" width="12.109375" style="2" customWidth="1"/>
    <col min="4606" max="4606" width="13.44140625" style="2" customWidth="1"/>
    <col min="4607" max="4607" width="14.5546875" style="2" customWidth="1"/>
    <col min="4608" max="4854" width="9.109375" style="2"/>
    <col min="4855" max="4855" width="4.44140625" style="2" customWidth="1"/>
    <col min="4856" max="4856" width="6.33203125" style="2" customWidth="1"/>
    <col min="4857" max="4857" width="12.44140625" style="2" customWidth="1"/>
    <col min="4858" max="4858" width="10.6640625" style="2" customWidth="1"/>
    <col min="4859" max="4859" width="72.6640625" style="2" customWidth="1"/>
    <col min="4860" max="4860" width="6.6640625" style="2" customWidth="1"/>
    <col min="4861" max="4861" width="12.109375" style="2" customWidth="1"/>
    <col min="4862" max="4862" width="13.44140625" style="2" customWidth="1"/>
    <col min="4863" max="4863" width="14.5546875" style="2" customWidth="1"/>
    <col min="4864" max="5110" width="9.109375" style="2"/>
    <col min="5111" max="5111" width="4.44140625" style="2" customWidth="1"/>
    <col min="5112" max="5112" width="6.33203125" style="2" customWidth="1"/>
    <col min="5113" max="5113" width="12.44140625" style="2" customWidth="1"/>
    <col min="5114" max="5114" width="10.6640625" style="2" customWidth="1"/>
    <col min="5115" max="5115" width="72.6640625" style="2" customWidth="1"/>
    <col min="5116" max="5116" width="6.6640625" style="2" customWidth="1"/>
    <col min="5117" max="5117" width="12.109375" style="2" customWidth="1"/>
    <col min="5118" max="5118" width="13.44140625" style="2" customWidth="1"/>
    <col min="5119" max="5119" width="14.5546875" style="2" customWidth="1"/>
    <col min="5120" max="5366" width="9.109375" style="2"/>
    <col min="5367" max="5367" width="4.44140625" style="2" customWidth="1"/>
    <col min="5368" max="5368" width="6.33203125" style="2" customWidth="1"/>
    <col min="5369" max="5369" width="12.44140625" style="2" customWidth="1"/>
    <col min="5370" max="5370" width="10.6640625" style="2" customWidth="1"/>
    <col min="5371" max="5371" width="72.6640625" style="2" customWidth="1"/>
    <col min="5372" max="5372" width="6.6640625" style="2" customWidth="1"/>
    <col min="5373" max="5373" width="12.109375" style="2" customWidth="1"/>
    <col min="5374" max="5374" width="13.44140625" style="2" customWidth="1"/>
    <col min="5375" max="5375" width="14.5546875" style="2" customWidth="1"/>
    <col min="5376" max="5622" width="9.109375" style="2"/>
    <col min="5623" max="5623" width="4.44140625" style="2" customWidth="1"/>
    <col min="5624" max="5624" width="6.33203125" style="2" customWidth="1"/>
    <col min="5625" max="5625" width="12.44140625" style="2" customWidth="1"/>
    <col min="5626" max="5626" width="10.6640625" style="2" customWidth="1"/>
    <col min="5627" max="5627" width="72.6640625" style="2" customWidth="1"/>
    <col min="5628" max="5628" width="6.6640625" style="2" customWidth="1"/>
    <col min="5629" max="5629" width="12.109375" style="2" customWidth="1"/>
    <col min="5630" max="5630" width="13.44140625" style="2" customWidth="1"/>
    <col min="5631" max="5631" width="14.5546875" style="2" customWidth="1"/>
    <col min="5632" max="5878" width="9.109375" style="2"/>
    <col min="5879" max="5879" width="4.44140625" style="2" customWidth="1"/>
    <col min="5880" max="5880" width="6.33203125" style="2" customWidth="1"/>
    <col min="5881" max="5881" width="12.44140625" style="2" customWidth="1"/>
    <col min="5882" max="5882" width="10.6640625" style="2" customWidth="1"/>
    <col min="5883" max="5883" width="72.6640625" style="2" customWidth="1"/>
    <col min="5884" max="5884" width="6.6640625" style="2" customWidth="1"/>
    <col min="5885" max="5885" width="12.109375" style="2" customWidth="1"/>
    <col min="5886" max="5886" width="13.44140625" style="2" customWidth="1"/>
    <col min="5887" max="5887" width="14.5546875" style="2" customWidth="1"/>
    <col min="5888" max="6134" width="9.109375" style="2"/>
    <col min="6135" max="6135" width="4.44140625" style="2" customWidth="1"/>
    <col min="6136" max="6136" width="6.33203125" style="2" customWidth="1"/>
    <col min="6137" max="6137" width="12.44140625" style="2" customWidth="1"/>
    <col min="6138" max="6138" width="10.6640625" style="2" customWidth="1"/>
    <col min="6139" max="6139" width="72.6640625" style="2" customWidth="1"/>
    <col min="6140" max="6140" width="6.6640625" style="2" customWidth="1"/>
    <col min="6141" max="6141" width="12.109375" style="2" customWidth="1"/>
    <col min="6142" max="6142" width="13.44140625" style="2" customWidth="1"/>
    <col min="6143" max="6143" width="14.5546875" style="2" customWidth="1"/>
    <col min="6144" max="6390" width="9.109375" style="2"/>
    <col min="6391" max="6391" width="4.44140625" style="2" customWidth="1"/>
    <col min="6392" max="6392" width="6.33203125" style="2" customWidth="1"/>
    <col min="6393" max="6393" width="12.44140625" style="2" customWidth="1"/>
    <col min="6394" max="6394" width="10.6640625" style="2" customWidth="1"/>
    <col min="6395" max="6395" width="72.6640625" style="2" customWidth="1"/>
    <col min="6396" max="6396" width="6.6640625" style="2" customWidth="1"/>
    <col min="6397" max="6397" width="12.109375" style="2" customWidth="1"/>
    <col min="6398" max="6398" width="13.44140625" style="2" customWidth="1"/>
    <col min="6399" max="6399" width="14.5546875" style="2" customWidth="1"/>
    <col min="6400" max="6646" width="9.109375" style="2"/>
    <col min="6647" max="6647" width="4.44140625" style="2" customWidth="1"/>
    <col min="6648" max="6648" width="6.33203125" style="2" customWidth="1"/>
    <col min="6649" max="6649" width="12.44140625" style="2" customWidth="1"/>
    <col min="6650" max="6650" width="10.6640625" style="2" customWidth="1"/>
    <col min="6651" max="6651" width="72.6640625" style="2" customWidth="1"/>
    <col min="6652" max="6652" width="6.6640625" style="2" customWidth="1"/>
    <col min="6653" max="6653" width="12.109375" style="2" customWidth="1"/>
    <col min="6654" max="6654" width="13.44140625" style="2" customWidth="1"/>
    <col min="6655" max="6655" width="14.5546875" style="2" customWidth="1"/>
    <col min="6656" max="6902" width="9.109375" style="2"/>
    <col min="6903" max="6903" width="4.44140625" style="2" customWidth="1"/>
    <col min="6904" max="6904" width="6.33203125" style="2" customWidth="1"/>
    <col min="6905" max="6905" width="12.44140625" style="2" customWidth="1"/>
    <col min="6906" max="6906" width="10.6640625" style="2" customWidth="1"/>
    <col min="6907" max="6907" width="72.6640625" style="2" customWidth="1"/>
    <col min="6908" max="6908" width="6.6640625" style="2" customWidth="1"/>
    <col min="6909" max="6909" width="12.109375" style="2" customWidth="1"/>
    <col min="6910" max="6910" width="13.44140625" style="2" customWidth="1"/>
    <col min="6911" max="6911" width="14.5546875" style="2" customWidth="1"/>
    <col min="6912" max="7158" width="9.109375" style="2"/>
    <col min="7159" max="7159" width="4.44140625" style="2" customWidth="1"/>
    <col min="7160" max="7160" width="6.33203125" style="2" customWidth="1"/>
    <col min="7161" max="7161" width="12.44140625" style="2" customWidth="1"/>
    <col min="7162" max="7162" width="10.6640625" style="2" customWidth="1"/>
    <col min="7163" max="7163" width="72.6640625" style="2" customWidth="1"/>
    <col min="7164" max="7164" width="6.6640625" style="2" customWidth="1"/>
    <col min="7165" max="7165" width="12.109375" style="2" customWidth="1"/>
    <col min="7166" max="7166" width="13.44140625" style="2" customWidth="1"/>
    <col min="7167" max="7167" width="14.5546875" style="2" customWidth="1"/>
    <col min="7168" max="7414" width="9.109375" style="2"/>
    <col min="7415" max="7415" width="4.44140625" style="2" customWidth="1"/>
    <col min="7416" max="7416" width="6.33203125" style="2" customWidth="1"/>
    <col min="7417" max="7417" width="12.44140625" style="2" customWidth="1"/>
    <col min="7418" max="7418" width="10.6640625" style="2" customWidth="1"/>
    <col min="7419" max="7419" width="72.6640625" style="2" customWidth="1"/>
    <col min="7420" max="7420" width="6.6640625" style="2" customWidth="1"/>
    <col min="7421" max="7421" width="12.109375" style="2" customWidth="1"/>
    <col min="7422" max="7422" width="13.44140625" style="2" customWidth="1"/>
    <col min="7423" max="7423" width="14.5546875" style="2" customWidth="1"/>
    <col min="7424" max="7670" width="9.109375" style="2"/>
    <col min="7671" max="7671" width="4.44140625" style="2" customWidth="1"/>
    <col min="7672" max="7672" width="6.33203125" style="2" customWidth="1"/>
    <col min="7673" max="7673" width="12.44140625" style="2" customWidth="1"/>
    <col min="7674" max="7674" width="10.6640625" style="2" customWidth="1"/>
    <col min="7675" max="7675" width="72.6640625" style="2" customWidth="1"/>
    <col min="7676" max="7676" width="6.6640625" style="2" customWidth="1"/>
    <col min="7677" max="7677" width="12.109375" style="2" customWidth="1"/>
    <col min="7678" max="7678" width="13.44140625" style="2" customWidth="1"/>
    <col min="7679" max="7679" width="14.5546875" style="2" customWidth="1"/>
    <col min="7680" max="7926" width="9.109375" style="2"/>
    <col min="7927" max="7927" width="4.44140625" style="2" customWidth="1"/>
    <col min="7928" max="7928" width="6.33203125" style="2" customWidth="1"/>
    <col min="7929" max="7929" width="12.44140625" style="2" customWidth="1"/>
    <col min="7930" max="7930" width="10.6640625" style="2" customWidth="1"/>
    <col min="7931" max="7931" width="72.6640625" style="2" customWidth="1"/>
    <col min="7932" max="7932" width="6.6640625" style="2" customWidth="1"/>
    <col min="7933" max="7933" width="12.109375" style="2" customWidth="1"/>
    <col min="7934" max="7934" width="13.44140625" style="2" customWidth="1"/>
    <col min="7935" max="7935" width="14.5546875" style="2" customWidth="1"/>
    <col min="7936" max="8182" width="9.109375" style="2"/>
    <col min="8183" max="8183" width="4.44140625" style="2" customWidth="1"/>
    <col min="8184" max="8184" width="6.33203125" style="2" customWidth="1"/>
    <col min="8185" max="8185" width="12.44140625" style="2" customWidth="1"/>
    <col min="8186" max="8186" width="10.6640625" style="2" customWidth="1"/>
    <col min="8187" max="8187" width="72.6640625" style="2" customWidth="1"/>
    <col min="8188" max="8188" width="6.6640625" style="2" customWidth="1"/>
    <col min="8189" max="8189" width="12.109375" style="2" customWidth="1"/>
    <col min="8190" max="8190" width="13.44140625" style="2" customWidth="1"/>
    <col min="8191" max="8191" width="14.5546875" style="2" customWidth="1"/>
    <col min="8192" max="8438" width="9.109375" style="2"/>
    <col min="8439" max="8439" width="4.44140625" style="2" customWidth="1"/>
    <col min="8440" max="8440" width="6.33203125" style="2" customWidth="1"/>
    <col min="8441" max="8441" width="12.44140625" style="2" customWidth="1"/>
    <col min="8442" max="8442" width="10.6640625" style="2" customWidth="1"/>
    <col min="8443" max="8443" width="72.6640625" style="2" customWidth="1"/>
    <col min="8444" max="8444" width="6.6640625" style="2" customWidth="1"/>
    <col min="8445" max="8445" width="12.109375" style="2" customWidth="1"/>
    <col min="8446" max="8446" width="13.44140625" style="2" customWidth="1"/>
    <col min="8447" max="8447" width="14.5546875" style="2" customWidth="1"/>
    <col min="8448" max="8694" width="9.109375" style="2"/>
    <col min="8695" max="8695" width="4.44140625" style="2" customWidth="1"/>
    <col min="8696" max="8696" width="6.33203125" style="2" customWidth="1"/>
    <col min="8697" max="8697" width="12.44140625" style="2" customWidth="1"/>
    <col min="8698" max="8698" width="10.6640625" style="2" customWidth="1"/>
    <col min="8699" max="8699" width="72.6640625" style="2" customWidth="1"/>
    <col min="8700" max="8700" width="6.6640625" style="2" customWidth="1"/>
    <col min="8701" max="8701" width="12.109375" style="2" customWidth="1"/>
    <col min="8702" max="8702" width="13.44140625" style="2" customWidth="1"/>
    <col min="8703" max="8703" width="14.5546875" style="2" customWidth="1"/>
    <col min="8704" max="8950" width="9.109375" style="2"/>
    <col min="8951" max="8951" width="4.44140625" style="2" customWidth="1"/>
    <col min="8952" max="8952" width="6.33203125" style="2" customWidth="1"/>
    <col min="8953" max="8953" width="12.44140625" style="2" customWidth="1"/>
    <col min="8954" max="8954" width="10.6640625" style="2" customWidth="1"/>
    <col min="8955" max="8955" width="72.6640625" style="2" customWidth="1"/>
    <col min="8956" max="8956" width="6.6640625" style="2" customWidth="1"/>
    <col min="8957" max="8957" width="12.109375" style="2" customWidth="1"/>
    <col min="8958" max="8958" width="13.44140625" style="2" customWidth="1"/>
    <col min="8959" max="8959" width="14.5546875" style="2" customWidth="1"/>
    <col min="8960" max="9206" width="9.109375" style="2"/>
    <col min="9207" max="9207" width="4.44140625" style="2" customWidth="1"/>
    <col min="9208" max="9208" width="6.33203125" style="2" customWidth="1"/>
    <col min="9209" max="9209" width="12.44140625" style="2" customWidth="1"/>
    <col min="9210" max="9210" width="10.6640625" style="2" customWidth="1"/>
    <col min="9211" max="9211" width="72.6640625" style="2" customWidth="1"/>
    <col min="9212" max="9212" width="6.6640625" style="2" customWidth="1"/>
    <col min="9213" max="9213" width="12.109375" style="2" customWidth="1"/>
    <col min="9214" max="9214" width="13.44140625" style="2" customWidth="1"/>
    <col min="9215" max="9215" width="14.5546875" style="2" customWidth="1"/>
    <col min="9216" max="9462" width="9.109375" style="2"/>
    <col min="9463" max="9463" width="4.44140625" style="2" customWidth="1"/>
    <col min="9464" max="9464" width="6.33203125" style="2" customWidth="1"/>
    <col min="9465" max="9465" width="12.44140625" style="2" customWidth="1"/>
    <col min="9466" max="9466" width="10.6640625" style="2" customWidth="1"/>
    <col min="9467" max="9467" width="72.6640625" style="2" customWidth="1"/>
    <col min="9468" max="9468" width="6.6640625" style="2" customWidth="1"/>
    <col min="9469" max="9469" width="12.109375" style="2" customWidth="1"/>
    <col min="9470" max="9470" width="13.44140625" style="2" customWidth="1"/>
    <col min="9471" max="9471" width="14.5546875" style="2" customWidth="1"/>
    <col min="9472" max="9718" width="9.109375" style="2"/>
    <col min="9719" max="9719" width="4.44140625" style="2" customWidth="1"/>
    <col min="9720" max="9720" width="6.33203125" style="2" customWidth="1"/>
    <col min="9721" max="9721" width="12.44140625" style="2" customWidth="1"/>
    <col min="9722" max="9722" width="10.6640625" style="2" customWidth="1"/>
    <col min="9723" max="9723" width="72.6640625" style="2" customWidth="1"/>
    <col min="9724" max="9724" width="6.6640625" style="2" customWidth="1"/>
    <col min="9725" max="9725" width="12.109375" style="2" customWidth="1"/>
    <col min="9726" max="9726" width="13.44140625" style="2" customWidth="1"/>
    <col min="9727" max="9727" width="14.5546875" style="2" customWidth="1"/>
    <col min="9728" max="9974" width="9.109375" style="2"/>
    <col min="9975" max="9975" width="4.44140625" style="2" customWidth="1"/>
    <col min="9976" max="9976" width="6.33203125" style="2" customWidth="1"/>
    <col min="9977" max="9977" width="12.44140625" style="2" customWidth="1"/>
    <col min="9978" max="9978" width="10.6640625" style="2" customWidth="1"/>
    <col min="9979" max="9979" width="72.6640625" style="2" customWidth="1"/>
    <col min="9980" max="9980" width="6.6640625" style="2" customWidth="1"/>
    <col min="9981" max="9981" width="12.109375" style="2" customWidth="1"/>
    <col min="9982" max="9982" width="13.44140625" style="2" customWidth="1"/>
    <col min="9983" max="9983" width="14.5546875" style="2" customWidth="1"/>
    <col min="9984" max="10230" width="9.109375" style="2"/>
    <col min="10231" max="10231" width="4.44140625" style="2" customWidth="1"/>
    <col min="10232" max="10232" width="6.33203125" style="2" customWidth="1"/>
    <col min="10233" max="10233" width="12.44140625" style="2" customWidth="1"/>
    <col min="10234" max="10234" width="10.6640625" style="2" customWidth="1"/>
    <col min="10235" max="10235" width="72.6640625" style="2" customWidth="1"/>
    <col min="10236" max="10236" width="6.6640625" style="2" customWidth="1"/>
    <col min="10237" max="10237" width="12.109375" style="2" customWidth="1"/>
    <col min="10238" max="10238" width="13.44140625" style="2" customWidth="1"/>
    <col min="10239" max="10239" width="14.5546875" style="2" customWidth="1"/>
    <col min="10240" max="10486" width="9.109375" style="2"/>
    <col min="10487" max="10487" width="4.44140625" style="2" customWidth="1"/>
    <col min="10488" max="10488" width="6.33203125" style="2" customWidth="1"/>
    <col min="10489" max="10489" width="12.44140625" style="2" customWidth="1"/>
    <col min="10490" max="10490" width="10.6640625" style="2" customWidth="1"/>
    <col min="10491" max="10491" width="72.6640625" style="2" customWidth="1"/>
    <col min="10492" max="10492" width="6.6640625" style="2" customWidth="1"/>
    <col min="10493" max="10493" width="12.109375" style="2" customWidth="1"/>
    <col min="10494" max="10494" width="13.44140625" style="2" customWidth="1"/>
    <col min="10495" max="10495" width="14.5546875" style="2" customWidth="1"/>
    <col min="10496" max="10742" width="9.109375" style="2"/>
    <col min="10743" max="10743" width="4.44140625" style="2" customWidth="1"/>
    <col min="10744" max="10744" width="6.33203125" style="2" customWidth="1"/>
    <col min="10745" max="10745" width="12.44140625" style="2" customWidth="1"/>
    <col min="10746" max="10746" width="10.6640625" style="2" customWidth="1"/>
    <col min="10747" max="10747" width="72.6640625" style="2" customWidth="1"/>
    <col min="10748" max="10748" width="6.6640625" style="2" customWidth="1"/>
    <col min="10749" max="10749" width="12.109375" style="2" customWidth="1"/>
    <col min="10750" max="10750" width="13.44140625" style="2" customWidth="1"/>
    <col min="10751" max="10751" width="14.5546875" style="2" customWidth="1"/>
    <col min="10752" max="10998" width="9.109375" style="2"/>
    <col min="10999" max="10999" width="4.44140625" style="2" customWidth="1"/>
    <col min="11000" max="11000" width="6.33203125" style="2" customWidth="1"/>
    <col min="11001" max="11001" width="12.44140625" style="2" customWidth="1"/>
    <col min="11002" max="11002" width="10.6640625" style="2" customWidth="1"/>
    <col min="11003" max="11003" width="72.6640625" style="2" customWidth="1"/>
    <col min="11004" max="11004" width="6.6640625" style="2" customWidth="1"/>
    <col min="11005" max="11005" width="12.109375" style="2" customWidth="1"/>
    <col min="11006" max="11006" width="13.44140625" style="2" customWidth="1"/>
    <col min="11007" max="11007" width="14.5546875" style="2" customWidth="1"/>
    <col min="11008" max="11254" width="9.109375" style="2"/>
    <col min="11255" max="11255" width="4.44140625" style="2" customWidth="1"/>
    <col min="11256" max="11256" width="6.33203125" style="2" customWidth="1"/>
    <col min="11257" max="11257" width="12.44140625" style="2" customWidth="1"/>
    <col min="11258" max="11258" width="10.6640625" style="2" customWidth="1"/>
    <col min="11259" max="11259" width="72.6640625" style="2" customWidth="1"/>
    <col min="11260" max="11260" width="6.6640625" style="2" customWidth="1"/>
    <col min="11261" max="11261" width="12.109375" style="2" customWidth="1"/>
    <col min="11262" max="11262" width="13.44140625" style="2" customWidth="1"/>
    <col min="11263" max="11263" width="14.5546875" style="2" customWidth="1"/>
    <col min="11264" max="11510" width="9.109375" style="2"/>
    <col min="11511" max="11511" width="4.44140625" style="2" customWidth="1"/>
    <col min="11512" max="11512" width="6.33203125" style="2" customWidth="1"/>
    <col min="11513" max="11513" width="12.44140625" style="2" customWidth="1"/>
    <col min="11514" max="11514" width="10.6640625" style="2" customWidth="1"/>
    <col min="11515" max="11515" width="72.6640625" style="2" customWidth="1"/>
    <col min="11516" max="11516" width="6.6640625" style="2" customWidth="1"/>
    <col min="11517" max="11517" width="12.109375" style="2" customWidth="1"/>
    <col min="11518" max="11518" width="13.44140625" style="2" customWidth="1"/>
    <col min="11519" max="11519" width="14.5546875" style="2" customWidth="1"/>
    <col min="11520" max="11766" width="9.109375" style="2"/>
    <col min="11767" max="11767" width="4.44140625" style="2" customWidth="1"/>
    <col min="11768" max="11768" width="6.33203125" style="2" customWidth="1"/>
    <col min="11769" max="11769" width="12.44140625" style="2" customWidth="1"/>
    <col min="11770" max="11770" width="10.6640625" style="2" customWidth="1"/>
    <col min="11771" max="11771" width="72.6640625" style="2" customWidth="1"/>
    <col min="11772" max="11772" width="6.6640625" style="2" customWidth="1"/>
    <col min="11773" max="11773" width="12.109375" style="2" customWidth="1"/>
    <col min="11774" max="11774" width="13.44140625" style="2" customWidth="1"/>
    <col min="11775" max="11775" width="14.5546875" style="2" customWidth="1"/>
    <col min="11776" max="12022" width="9.109375" style="2"/>
    <col min="12023" max="12023" width="4.44140625" style="2" customWidth="1"/>
    <col min="12024" max="12024" width="6.33203125" style="2" customWidth="1"/>
    <col min="12025" max="12025" width="12.44140625" style="2" customWidth="1"/>
    <col min="12026" max="12026" width="10.6640625" style="2" customWidth="1"/>
    <col min="12027" max="12027" width="72.6640625" style="2" customWidth="1"/>
    <col min="12028" max="12028" width="6.6640625" style="2" customWidth="1"/>
    <col min="12029" max="12029" width="12.109375" style="2" customWidth="1"/>
    <col min="12030" max="12030" width="13.44140625" style="2" customWidth="1"/>
    <col min="12031" max="12031" width="14.5546875" style="2" customWidth="1"/>
    <col min="12032" max="12278" width="9.109375" style="2"/>
    <col min="12279" max="12279" width="4.44140625" style="2" customWidth="1"/>
    <col min="12280" max="12280" width="6.33203125" style="2" customWidth="1"/>
    <col min="12281" max="12281" width="12.44140625" style="2" customWidth="1"/>
    <col min="12282" max="12282" width="10.6640625" style="2" customWidth="1"/>
    <col min="12283" max="12283" width="72.6640625" style="2" customWidth="1"/>
    <col min="12284" max="12284" width="6.6640625" style="2" customWidth="1"/>
    <col min="12285" max="12285" width="12.109375" style="2" customWidth="1"/>
    <col min="12286" max="12286" width="13.44140625" style="2" customWidth="1"/>
    <col min="12287" max="12287" width="14.5546875" style="2" customWidth="1"/>
    <col min="12288" max="12534" width="9.109375" style="2"/>
    <col min="12535" max="12535" width="4.44140625" style="2" customWidth="1"/>
    <col min="12536" max="12536" width="6.33203125" style="2" customWidth="1"/>
    <col min="12537" max="12537" width="12.44140625" style="2" customWidth="1"/>
    <col min="12538" max="12538" width="10.6640625" style="2" customWidth="1"/>
    <col min="12539" max="12539" width="72.6640625" style="2" customWidth="1"/>
    <col min="12540" max="12540" width="6.6640625" style="2" customWidth="1"/>
    <col min="12541" max="12541" width="12.109375" style="2" customWidth="1"/>
    <col min="12542" max="12542" width="13.44140625" style="2" customWidth="1"/>
    <col min="12543" max="12543" width="14.5546875" style="2" customWidth="1"/>
    <col min="12544" max="12790" width="9.109375" style="2"/>
    <col min="12791" max="12791" width="4.44140625" style="2" customWidth="1"/>
    <col min="12792" max="12792" width="6.33203125" style="2" customWidth="1"/>
    <col min="12793" max="12793" width="12.44140625" style="2" customWidth="1"/>
    <col min="12794" max="12794" width="10.6640625" style="2" customWidth="1"/>
    <col min="12795" max="12795" width="72.6640625" style="2" customWidth="1"/>
    <col min="12796" max="12796" width="6.6640625" style="2" customWidth="1"/>
    <col min="12797" max="12797" width="12.109375" style="2" customWidth="1"/>
    <col min="12798" max="12798" width="13.44140625" style="2" customWidth="1"/>
    <col min="12799" max="12799" width="14.5546875" style="2" customWidth="1"/>
    <col min="12800" max="13046" width="9.109375" style="2"/>
    <col min="13047" max="13047" width="4.44140625" style="2" customWidth="1"/>
    <col min="13048" max="13048" width="6.33203125" style="2" customWidth="1"/>
    <col min="13049" max="13049" width="12.44140625" style="2" customWidth="1"/>
    <col min="13050" max="13050" width="10.6640625" style="2" customWidth="1"/>
    <col min="13051" max="13051" width="72.6640625" style="2" customWidth="1"/>
    <col min="13052" max="13052" width="6.6640625" style="2" customWidth="1"/>
    <col min="13053" max="13053" width="12.109375" style="2" customWidth="1"/>
    <col min="13054" max="13054" width="13.44140625" style="2" customWidth="1"/>
    <col min="13055" max="13055" width="14.5546875" style="2" customWidth="1"/>
    <col min="13056" max="13302" width="9.109375" style="2"/>
    <col min="13303" max="13303" width="4.44140625" style="2" customWidth="1"/>
    <col min="13304" max="13304" width="6.33203125" style="2" customWidth="1"/>
    <col min="13305" max="13305" width="12.44140625" style="2" customWidth="1"/>
    <col min="13306" max="13306" width="10.6640625" style="2" customWidth="1"/>
    <col min="13307" max="13307" width="72.6640625" style="2" customWidth="1"/>
    <col min="13308" max="13308" width="6.6640625" style="2" customWidth="1"/>
    <col min="13309" max="13309" width="12.109375" style="2" customWidth="1"/>
    <col min="13310" max="13310" width="13.44140625" style="2" customWidth="1"/>
    <col min="13311" max="13311" width="14.5546875" style="2" customWidth="1"/>
    <col min="13312" max="13558" width="9.109375" style="2"/>
    <col min="13559" max="13559" width="4.44140625" style="2" customWidth="1"/>
    <col min="13560" max="13560" width="6.33203125" style="2" customWidth="1"/>
    <col min="13561" max="13561" width="12.44140625" style="2" customWidth="1"/>
    <col min="13562" max="13562" width="10.6640625" style="2" customWidth="1"/>
    <col min="13563" max="13563" width="72.6640625" style="2" customWidth="1"/>
    <col min="13564" max="13564" width="6.6640625" style="2" customWidth="1"/>
    <col min="13565" max="13565" width="12.109375" style="2" customWidth="1"/>
    <col min="13566" max="13566" width="13.44140625" style="2" customWidth="1"/>
    <col min="13567" max="13567" width="14.5546875" style="2" customWidth="1"/>
    <col min="13568" max="13814" width="9.109375" style="2"/>
    <col min="13815" max="13815" width="4.44140625" style="2" customWidth="1"/>
    <col min="13816" max="13816" width="6.33203125" style="2" customWidth="1"/>
    <col min="13817" max="13817" width="12.44140625" style="2" customWidth="1"/>
    <col min="13818" max="13818" width="10.6640625" style="2" customWidth="1"/>
    <col min="13819" max="13819" width="72.6640625" style="2" customWidth="1"/>
    <col min="13820" max="13820" width="6.6640625" style="2" customWidth="1"/>
    <col min="13821" max="13821" width="12.109375" style="2" customWidth="1"/>
    <col min="13822" max="13822" width="13.44140625" style="2" customWidth="1"/>
    <col min="13823" max="13823" width="14.5546875" style="2" customWidth="1"/>
    <col min="13824" max="14070" width="9.109375" style="2"/>
    <col min="14071" max="14071" width="4.44140625" style="2" customWidth="1"/>
    <col min="14072" max="14072" width="6.33203125" style="2" customWidth="1"/>
    <col min="14073" max="14073" width="12.44140625" style="2" customWidth="1"/>
    <col min="14074" max="14074" width="10.6640625" style="2" customWidth="1"/>
    <col min="14075" max="14075" width="72.6640625" style="2" customWidth="1"/>
    <col min="14076" max="14076" width="6.6640625" style="2" customWidth="1"/>
    <col min="14077" max="14077" width="12.109375" style="2" customWidth="1"/>
    <col min="14078" max="14078" width="13.44140625" style="2" customWidth="1"/>
    <col min="14079" max="14079" width="14.5546875" style="2" customWidth="1"/>
    <col min="14080" max="14326" width="9.109375" style="2"/>
    <col min="14327" max="14327" width="4.44140625" style="2" customWidth="1"/>
    <col min="14328" max="14328" width="6.33203125" style="2" customWidth="1"/>
    <col min="14329" max="14329" width="12.44140625" style="2" customWidth="1"/>
    <col min="14330" max="14330" width="10.6640625" style="2" customWidth="1"/>
    <col min="14331" max="14331" width="72.6640625" style="2" customWidth="1"/>
    <col min="14332" max="14332" width="6.6640625" style="2" customWidth="1"/>
    <col min="14333" max="14333" width="12.109375" style="2" customWidth="1"/>
    <col min="14334" max="14334" width="13.44140625" style="2" customWidth="1"/>
    <col min="14335" max="14335" width="14.5546875" style="2" customWidth="1"/>
    <col min="14336" max="14582" width="9.109375" style="2"/>
    <col min="14583" max="14583" width="4.44140625" style="2" customWidth="1"/>
    <col min="14584" max="14584" width="6.33203125" style="2" customWidth="1"/>
    <col min="14585" max="14585" width="12.44140625" style="2" customWidth="1"/>
    <col min="14586" max="14586" width="10.6640625" style="2" customWidth="1"/>
    <col min="14587" max="14587" width="72.6640625" style="2" customWidth="1"/>
    <col min="14588" max="14588" width="6.6640625" style="2" customWidth="1"/>
    <col min="14589" max="14589" width="12.109375" style="2" customWidth="1"/>
    <col min="14590" max="14590" width="13.44140625" style="2" customWidth="1"/>
    <col min="14591" max="14591" width="14.5546875" style="2" customWidth="1"/>
    <col min="14592" max="14838" width="9.109375" style="2"/>
    <col min="14839" max="14839" width="4.44140625" style="2" customWidth="1"/>
    <col min="14840" max="14840" width="6.33203125" style="2" customWidth="1"/>
    <col min="14841" max="14841" width="12.44140625" style="2" customWidth="1"/>
    <col min="14842" max="14842" width="10.6640625" style="2" customWidth="1"/>
    <col min="14843" max="14843" width="72.6640625" style="2" customWidth="1"/>
    <col min="14844" max="14844" width="6.6640625" style="2" customWidth="1"/>
    <col min="14845" max="14845" width="12.109375" style="2" customWidth="1"/>
    <col min="14846" max="14846" width="13.44140625" style="2" customWidth="1"/>
    <col min="14847" max="14847" width="14.5546875" style="2" customWidth="1"/>
    <col min="14848" max="15094" width="9.109375" style="2"/>
    <col min="15095" max="15095" width="4.44140625" style="2" customWidth="1"/>
    <col min="15096" max="15096" width="6.33203125" style="2" customWidth="1"/>
    <col min="15097" max="15097" width="12.44140625" style="2" customWidth="1"/>
    <col min="15098" max="15098" width="10.6640625" style="2" customWidth="1"/>
    <col min="15099" max="15099" width="72.6640625" style="2" customWidth="1"/>
    <col min="15100" max="15100" width="6.6640625" style="2" customWidth="1"/>
    <col min="15101" max="15101" width="12.109375" style="2" customWidth="1"/>
    <col min="15102" max="15102" width="13.44140625" style="2" customWidth="1"/>
    <col min="15103" max="15103" width="14.5546875" style="2" customWidth="1"/>
    <col min="15104" max="15350" width="9.109375" style="2"/>
    <col min="15351" max="15351" width="4.44140625" style="2" customWidth="1"/>
    <col min="15352" max="15352" width="6.33203125" style="2" customWidth="1"/>
    <col min="15353" max="15353" width="12.44140625" style="2" customWidth="1"/>
    <col min="15354" max="15354" width="10.6640625" style="2" customWidth="1"/>
    <col min="15355" max="15355" width="72.6640625" style="2" customWidth="1"/>
    <col min="15356" max="15356" width="6.6640625" style="2" customWidth="1"/>
    <col min="15357" max="15357" width="12.109375" style="2" customWidth="1"/>
    <col min="15358" max="15358" width="13.44140625" style="2" customWidth="1"/>
    <col min="15359" max="15359" width="14.5546875" style="2" customWidth="1"/>
    <col min="15360" max="15606" width="9.109375" style="2"/>
    <col min="15607" max="15607" width="4.44140625" style="2" customWidth="1"/>
    <col min="15608" max="15608" width="6.33203125" style="2" customWidth="1"/>
    <col min="15609" max="15609" width="12.44140625" style="2" customWidth="1"/>
    <col min="15610" max="15610" width="10.6640625" style="2" customWidth="1"/>
    <col min="15611" max="15611" width="72.6640625" style="2" customWidth="1"/>
    <col min="15612" max="15612" width="6.6640625" style="2" customWidth="1"/>
    <col min="15613" max="15613" width="12.109375" style="2" customWidth="1"/>
    <col min="15614" max="15614" width="13.44140625" style="2" customWidth="1"/>
    <col min="15615" max="15615" width="14.5546875" style="2" customWidth="1"/>
    <col min="15616" max="15862" width="9.109375" style="2"/>
    <col min="15863" max="15863" width="4.44140625" style="2" customWidth="1"/>
    <col min="15864" max="15864" width="6.33203125" style="2" customWidth="1"/>
    <col min="15865" max="15865" width="12.44140625" style="2" customWidth="1"/>
    <col min="15866" max="15866" width="10.6640625" style="2" customWidth="1"/>
    <col min="15867" max="15867" width="72.6640625" style="2" customWidth="1"/>
    <col min="15868" max="15868" width="6.6640625" style="2" customWidth="1"/>
    <col min="15869" max="15869" width="12.109375" style="2" customWidth="1"/>
    <col min="15870" max="15870" width="13.44140625" style="2" customWidth="1"/>
    <col min="15871" max="15871" width="14.5546875" style="2" customWidth="1"/>
    <col min="15872" max="16118" width="9.109375" style="2"/>
    <col min="16119" max="16119" width="4.44140625" style="2" customWidth="1"/>
    <col min="16120" max="16120" width="6.33203125" style="2" customWidth="1"/>
    <col min="16121" max="16121" width="12.44140625" style="2" customWidth="1"/>
    <col min="16122" max="16122" width="10.6640625" style="2" customWidth="1"/>
    <col min="16123" max="16123" width="72.6640625" style="2" customWidth="1"/>
    <col min="16124" max="16124" width="6.6640625" style="2" customWidth="1"/>
    <col min="16125" max="16125" width="12.109375" style="2" customWidth="1"/>
    <col min="16126" max="16126" width="13.44140625" style="2" customWidth="1"/>
    <col min="16127" max="16127" width="14.5546875" style="2" customWidth="1"/>
    <col min="16128" max="16384" width="9.109375" style="2"/>
  </cols>
  <sheetData>
    <row r="1" spans="1:9" ht="20.25" customHeight="1">
      <c r="A1" s="361" t="s">
        <v>1158</v>
      </c>
      <c r="B1" s="361"/>
      <c r="C1" s="361"/>
      <c r="D1" s="361"/>
      <c r="E1" s="361"/>
      <c r="F1" s="361"/>
      <c r="G1" s="361"/>
      <c r="H1" s="361"/>
      <c r="I1" s="362"/>
    </row>
    <row r="2" spans="1:9" ht="20.25" customHeight="1">
      <c r="A2" s="363"/>
      <c r="B2" s="363"/>
      <c r="C2" s="363"/>
      <c r="D2" s="363"/>
      <c r="E2" s="363"/>
      <c r="F2" s="363"/>
      <c r="G2" s="363"/>
      <c r="H2" s="363"/>
      <c r="I2" s="364"/>
    </row>
    <row r="3" spans="1:9">
      <c r="A3" s="363"/>
      <c r="B3" s="363"/>
      <c r="C3" s="363"/>
      <c r="D3" s="363"/>
      <c r="E3" s="363"/>
      <c r="F3" s="363"/>
      <c r="G3" s="363"/>
      <c r="H3" s="363"/>
      <c r="I3" s="364"/>
    </row>
    <row r="4" spans="1:9">
      <c r="A4" s="64"/>
      <c r="B4" s="65"/>
      <c r="C4" s="65"/>
      <c r="D4" s="66"/>
      <c r="E4" s="66"/>
      <c r="F4" s="67"/>
      <c r="G4" s="67"/>
      <c r="H4" s="66"/>
      <c r="I4" s="68"/>
    </row>
    <row r="5" spans="1:9">
      <c r="A5" s="69" t="s">
        <v>49</v>
      </c>
      <c r="B5" s="70"/>
      <c r="C5" s="70"/>
      <c r="D5" s="71"/>
      <c r="E5" s="72"/>
      <c r="F5" s="73"/>
      <c r="G5" s="74"/>
      <c r="H5" s="75"/>
      <c r="I5" s="76"/>
    </row>
    <row r="6" spans="1:9">
      <c r="A6" s="69" t="s">
        <v>50</v>
      </c>
      <c r="B6" s="70"/>
      <c r="C6" s="70"/>
      <c r="D6" s="71"/>
      <c r="E6" s="72"/>
      <c r="F6" s="73"/>
      <c r="G6" s="74"/>
      <c r="H6" s="75"/>
      <c r="I6" s="76"/>
    </row>
    <row r="7" spans="1:9">
      <c r="A7" s="69" t="s">
        <v>51</v>
      </c>
      <c r="B7" s="70"/>
      <c r="C7" s="70"/>
      <c r="D7" s="71"/>
      <c r="E7" s="72"/>
      <c r="F7" s="77" t="s">
        <v>52</v>
      </c>
      <c r="G7" s="78"/>
      <c r="H7" s="79" t="s">
        <v>53</v>
      </c>
      <c r="I7" s="80">
        <v>0.3125</v>
      </c>
    </row>
    <row r="8" spans="1:9">
      <c r="A8" s="81"/>
      <c r="B8" s="82"/>
      <c r="C8" s="82"/>
      <c r="D8" s="82"/>
      <c r="E8" s="82"/>
      <c r="F8" s="82"/>
      <c r="G8" s="82"/>
      <c r="H8" s="82"/>
      <c r="I8" s="83"/>
    </row>
    <row r="9" spans="1:9" ht="15.6">
      <c r="A9" s="368" t="s">
        <v>54</v>
      </c>
      <c r="B9" s="368"/>
      <c r="C9" s="368"/>
      <c r="D9" s="368"/>
      <c r="E9" s="368"/>
      <c r="F9" s="368"/>
      <c r="G9" s="368"/>
      <c r="H9" s="368"/>
      <c r="I9" s="368"/>
    </row>
    <row r="10" spans="1:9">
      <c r="A10" s="84"/>
      <c r="B10" s="84"/>
      <c r="C10" s="84"/>
      <c r="D10" s="85"/>
      <c r="E10" s="84"/>
      <c r="F10" s="86"/>
      <c r="G10" s="87"/>
      <c r="H10" s="88"/>
      <c r="I10" s="89"/>
    </row>
    <row r="11" spans="1:9" ht="26.4">
      <c r="A11" s="90" t="s">
        <v>14</v>
      </c>
      <c r="B11" s="90" t="s">
        <v>15</v>
      </c>
      <c r="C11" s="90" t="s">
        <v>16</v>
      </c>
      <c r="D11" s="90" t="s">
        <v>17</v>
      </c>
      <c r="E11" s="91" t="s">
        <v>55</v>
      </c>
      <c r="F11" s="92" t="s">
        <v>19</v>
      </c>
      <c r="G11" s="93" t="s">
        <v>56</v>
      </c>
      <c r="H11" s="93" t="s">
        <v>57</v>
      </c>
      <c r="I11" s="94" t="s">
        <v>58</v>
      </c>
    </row>
    <row r="12" spans="1:9">
      <c r="A12" s="95"/>
      <c r="B12" s="95"/>
      <c r="C12" s="95"/>
      <c r="D12" s="96"/>
      <c r="E12" s="95"/>
      <c r="F12" s="97"/>
      <c r="G12" s="98"/>
      <c r="H12" s="99"/>
      <c r="I12" s="99"/>
    </row>
    <row r="13" spans="1:9">
      <c r="A13" s="100">
        <v>1</v>
      </c>
      <c r="B13" s="100"/>
      <c r="C13" s="100"/>
      <c r="D13" s="101" t="s">
        <v>20</v>
      </c>
      <c r="E13" s="101"/>
      <c r="F13" s="102"/>
      <c r="G13" s="103"/>
      <c r="H13" s="101"/>
      <c r="I13" s="104"/>
    </row>
    <row r="14" spans="1:9">
      <c r="A14" s="95" t="s">
        <v>59</v>
      </c>
      <c r="B14" s="95" t="s">
        <v>60</v>
      </c>
      <c r="C14" s="105" t="s">
        <v>61</v>
      </c>
      <c r="D14" s="96" t="s">
        <v>62</v>
      </c>
      <c r="E14" s="95" t="s">
        <v>63</v>
      </c>
      <c r="F14" s="106">
        <v>10</v>
      </c>
      <c r="G14" s="107">
        <v>341.01</v>
      </c>
      <c r="H14" s="108">
        <v>447.58</v>
      </c>
      <c r="I14" s="108">
        <f>F14*H14</f>
        <v>4475.8</v>
      </c>
    </row>
    <row r="15" spans="1:9">
      <c r="A15" s="95" t="s">
        <v>64</v>
      </c>
      <c r="B15" s="95" t="s">
        <v>65</v>
      </c>
      <c r="C15" s="95" t="s">
        <v>61</v>
      </c>
      <c r="D15" s="96" t="s">
        <v>66</v>
      </c>
      <c r="E15" s="95" t="s">
        <v>63</v>
      </c>
      <c r="F15" s="106">
        <v>88</v>
      </c>
      <c r="G15" s="107">
        <v>124.35</v>
      </c>
      <c r="H15" s="108">
        <v>163.22</v>
      </c>
      <c r="I15" s="108">
        <f t="shared" ref="I15:I22" si="0">F15*H15</f>
        <v>14363.36</v>
      </c>
    </row>
    <row r="16" spans="1:9" ht="26.4">
      <c r="A16" s="95" t="s">
        <v>67</v>
      </c>
      <c r="B16" s="109" t="s">
        <v>68</v>
      </c>
      <c r="C16" s="110" t="s">
        <v>69</v>
      </c>
      <c r="D16" s="111" t="s">
        <v>70</v>
      </c>
      <c r="E16" s="95" t="s">
        <v>71</v>
      </c>
      <c r="F16" s="106">
        <v>1</v>
      </c>
      <c r="G16" s="107">
        <v>1585.05</v>
      </c>
      <c r="H16" s="108">
        <v>2080.39</v>
      </c>
      <c r="I16" s="108">
        <f t="shared" si="0"/>
        <v>2080.39</v>
      </c>
    </row>
    <row r="17" spans="1:9">
      <c r="A17" s="95" t="s">
        <v>72</v>
      </c>
      <c r="B17" s="112">
        <v>93214</v>
      </c>
      <c r="C17" s="113" t="s">
        <v>61</v>
      </c>
      <c r="D17" s="99" t="s">
        <v>73</v>
      </c>
      <c r="E17" s="95" t="s">
        <v>71</v>
      </c>
      <c r="F17" s="106">
        <v>1</v>
      </c>
      <c r="G17" s="107">
        <v>2307.84</v>
      </c>
      <c r="H17" s="108">
        <v>3029.05</v>
      </c>
      <c r="I17" s="108">
        <f t="shared" si="0"/>
        <v>3029.05</v>
      </c>
    </row>
    <row r="18" spans="1:9">
      <c r="A18" s="95" t="s">
        <v>74</v>
      </c>
      <c r="B18" s="114">
        <v>93212</v>
      </c>
      <c r="C18" s="115" t="s">
        <v>61</v>
      </c>
      <c r="D18" s="116" t="s">
        <v>75</v>
      </c>
      <c r="E18" s="95" t="s">
        <v>63</v>
      </c>
      <c r="F18" s="106">
        <v>2.52</v>
      </c>
      <c r="G18" s="107">
        <v>902.71</v>
      </c>
      <c r="H18" s="108">
        <v>1049.27</v>
      </c>
      <c r="I18" s="108">
        <f t="shared" si="0"/>
        <v>2644.1603999999998</v>
      </c>
    </row>
    <row r="19" spans="1:9">
      <c r="A19" s="95" t="s">
        <v>76</v>
      </c>
      <c r="B19" s="117">
        <v>93207</v>
      </c>
      <c r="C19" s="95" t="s">
        <v>61</v>
      </c>
      <c r="D19" s="118" t="s">
        <v>77</v>
      </c>
      <c r="E19" s="95" t="s">
        <v>63</v>
      </c>
      <c r="F19" s="106">
        <v>20</v>
      </c>
      <c r="G19" s="107">
        <v>733.63</v>
      </c>
      <c r="H19" s="108">
        <v>1184.81</v>
      </c>
      <c r="I19" s="108">
        <f t="shared" si="0"/>
        <v>23696.199999999997</v>
      </c>
    </row>
    <row r="20" spans="1:9">
      <c r="A20" s="95" t="s">
        <v>78</v>
      </c>
      <c r="B20" s="119">
        <v>93584</v>
      </c>
      <c r="C20" s="95" t="s">
        <v>61</v>
      </c>
      <c r="D20" s="120" t="s">
        <v>79</v>
      </c>
      <c r="E20" s="95" t="s">
        <v>63</v>
      </c>
      <c r="F20" s="106">
        <v>20</v>
      </c>
      <c r="G20" s="107">
        <v>733.63</v>
      </c>
      <c r="H20" s="108">
        <v>962.9</v>
      </c>
      <c r="I20" s="108">
        <f t="shared" si="0"/>
        <v>19258</v>
      </c>
    </row>
    <row r="21" spans="1:9">
      <c r="A21" s="95" t="s">
        <v>80</v>
      </c>
      <c r="B21" s="121" t="s">
        <v>81</v>
      </c>
      <c r="C21" s="95" t="s">
        <v>69</v>
      </c>
      <c r="D21" s="96" t="s">
        <v>82</v>
      </c>
      <c r="E21" s="95" t="s">
        <v>63</v>
      </c>
      <c r="F21" s="106">
        <v>1514.3</v>
      </c>
      <c r="G21" s="107">
        <v>5.28</v>
      </c>
      <c r="H21" s="108">
        <v>6.93</v>
      </c>
      <c r="I21" s="108">
        <f t="shared" si="0"/>
        <v>10494.099</v>
      </c>
    </row>
    <row r="22" spans="1:9">
      <c r="A22" s="95" t="s">
        <v>83</v>
      </c>
      <c r="B22" s="122" t="s">
        <v>84</v>
      </c>
      <c r="C22" s="123" t="s">
        <v>61</v>
      </c>
      <c r="D22" s="124" t="s">
        <v>85</v>
      </c>
      <c r="E22" s="95" t="s">
        <v>63</v>
      </c>
      <c r="F22" s="106">
        <v>2400</v>
      </c>
      <c r="G22" s="107">
        <v>0.27</v>
      </c>
      <c r="H22" s="108">
        <v>0.35</v>
      </c>
      <c r="I22" s="108">
        <f t="shared" si="0"/>
        <v>840</v>
      </c>
    </row>
    <row r="23" spans="1:9">
      <c r="A23" s="125"/>
      <c r="B23" s="125"/>
      <c r="C23" s="125"/>
      <c r="D23" s="125"/>
      <c r="E23" s="125"/>
      <c r="F23" s="126" t="s">
        <v>86</v>
      </c>
      <c r="G23" s="127"/>
      <c r="H23" s="128"/>
      <c r="I23" s="129">
        <f>SUM(I14:I22)</f>
        <v>80881.059399999998</v>
      </c>
    </row>
    <row r="24" spans="1:9">
      <c r="A24" s="95"/>
      <c r="B24" s="95"/>
      <c r="C24" s="95"/>
      <c r="D24" s="96"/>
      <c r="E24" s="95"/>
      <c r="F24" s="97"/>
      <c r="G24" s="98"/>
      <c r="H24" s="99"/>
      <c r="I24" s="130"/>
    </row>
    <row r="25" spans="1:9">
      <c r="A25" s="100">
        <v>2</v>
      </c>
      <c r="B25" s="100"/>
      <c r="C25" s="100"/>
      <c r="D25" s="101" t="s">
        <v>87</v>
      </c>
      <c r="E25" s="101"/>
      <c r="F25" s="102"/>
      <c r="G25" s="103"/>
      <c r="H25" s="101"/>
      <c r="I25" s="104"/>
    </row>
    <row r="26" spans="1:9">
      <c r="A26" s="131" t="s">
        <v>88</v>
      </c>
      <c r="B26" s="84"/>
      <c r="C26" s="84"/>
      <c r="D26" s="88" t="s">
        <v>89</v>
      </c>
      <c r="E26" s="88"/>
      <c r="F26" s="98"/>
      <c r="G26" s="87"/>
      <c r="H26" s="88"/>
      <c r="I26" s="132"/>
    </row>
    <row r="27" spans="1:9">
      <c r="A27" s="122" t="s">
        <v>90</v>
      </c>
      <c r="B27" s="109">
        <v>94319</v>
      </c>
      <c r="C27" s="109" t="s">
        <v>61</v>
      </c>
      <c r="D27" s="133" t="s">
        <v>91</v>
      </c>
      <c r="E27" s="122" t="s">
        <v>92</v>
      </c>
      <c r="F27" s="106">
        <v>274.13</v>
      </c>
      <c r="G27" s="106">
        <v>34.89</v>
      </c>
      <c r="H27" s="130">
        <v>45.79</v>
      </c>
      <c r="I27" s="108">
        <f t="shared" ref="I27:I38" si="1">F27*H27</f>
        <v>12552.412699999999</v>
      </c>
    </row>
    <row r="28" spans="1:9">
      <c r="A28" s="122" t="s">
        <v>93</v>
      </c>
      <c r="B28" s="134">
        <v>93358</v>
      </c>
      <c r="C28" s="122" t="s">
        <v>61</v>
      </c>
      <c r="D28" s="135" t="s">
        <v>94</v>
      </c>
      <c r="E28" s="122" t="s">
        <v>92</v>
      </c>
      <c r="F28" s="106">
        <v>343.64</v>
      </c>
      <c r="G28" s="106">
        <v>55.81</v>
      </c>
      <c r="H28" s="130">
        <v>73.25</v>
      </c>
      <c r="I28" s="108">
        <f t="shared" si="1"/>
        <v>25171.629999999997</v>
      </c>
    </row>
    <row r="29" spans="1:9">
      <c r="A29" s="122" t="s">
        <v>95</v>
      </c>
      <c r="B29" s="134">
        <v>94098</v>
      </c>
      <c r="C29" s="122" t="s">
        <v>61</v>
      </c>
      <c r="D29" s="135" t="s">
        <v>96</v>
      </c>
      <c r="E29" s="122" t="s">
        <v>97</v>
      </c>
      <c r="F29" s="106">
        <v>175.17</v>
      </c>
      <c r="G29" s="106">
        <v>2.13</v>
      </c>
      <c r="H29" s="130">
        <v>2.8</v>
      </c>
      <c r="I29" s="108">
        <f t="shared" si="1"/>
        <v>490.47599999999994</v>
      </c>
    </row>
    <row r="30" spans="1:9">
      <c r="A30" s="122" t="s">
        <v>98</v>
      </c>
      <c r="B30" s="109">
        <v>93382</v>
      </c>
      <c r="C30" s="122" t="s">
        <v>61</v>
      </c>
      <c r="D30" s="135" t="s">
        <v>99</v>
      </c>
      <c r="E30" s="122" t="s">
        <v>92</v>
      </c>
      <c r="F30" s="106">
        <v>280.54000000000002</v>
      </c>
      <c r="G30" s="106">
        <v>22.47</v>
      </c>
      <c r="H30" s="130">
        <v>29.49</v>
      </c>
      <c r="I30" s="108">
        <f t="shared" si="1"/>
        <v>8273.124600000001</v>
      </c>
    </row>
    <row r="31" spans="1:9">
      <c r="A31" s="131" t="s">
        <v>100</v>
      </c>
      <c r="B31" s="122"/>
      <c r="C31" s="122"/>
      <c r="D31" s="136" t="s">
        <v>101</v>
      </c>
      <c r="E31" s="122"/>
      <c r="F31" s="98"/>
      <c r="G31" s="87"/>
      <c r="H31" s="88"/>
      <c r="I31" s="108"/>
    </row>
    <row r="32" spans="1:9">
      <c r="A32" s="122" t="s">
        <v>102</v>
      </c>
      <c r="B32" s="137">
        <v>93358</v>
      </c>
      <c r="C32" s="122" t="s">
        <v>61</v>
      </c>
      <c r="D32" s="135" t="s">
        <v>94</v>
      </c>
      <c r="E32" s="122" t="s">
        <v>92</v>
      </c>
      <c r="F32" s="106">
        <v>15.59</v>
      </c>
      <c r="G32" s="106">
        <v>55.81</v>
      </c>
      <c r="H32" s="130">
        <v>73.25</v>
      </c>
      <c r="I32" s="108">
        <f t="shared" si="1"/>
        <v>1141.9675</v>
      </c>
    </row>
    <row r="33" spans="1:9">
      <c r="A33" s="122" t="s">
        <v>103</v>
      </c>
      <c r="B33" s="137">
        <v>94098</v>
      </c>
      <c r="C33" s="122" t="s">
        <v>61</v>
      </c>
      <c r="D33" s="135" t="s">
        <v>104</v>
      </c>
      <c r="E33" s="122" t="s">
        <v>97</v>
      </c>
      <c r="F33" s="106">
        <v>12.95</v>
      </c>
      <c r="G33" s="106">
        <v>2.13</v>
      </c>
      <c r="H33" s="130">
        <v>2.8</v>
      </c>
      <c r="I33" s="108">
        <f t="shared" si="1"/>
        <v>36.26</v>
      </c>
    </row>
    <row r="34" spans="1:9">
      <c r="A34" s="122" t="s">
        <v>105</v>
      </c>
      <c r="B34" s="109">
        <v>93382</v>
      </c>
      <c r="C34" s="122" t="s">
        <v>61</v>
      </c>
      <c r="D34" s="135" t="s">
        <v>106</v>
      </c>
      <c r="E34" s="122" t="s">
        <v>92</v>
      </c>
      <c r="F34" s="106">
        <v>11.41</v>
      </c>
      <c r="G34" s="106">
        <v>22.47</v>
      </c>
      <c r="H34" s="130">
        <v>29.49</v>
      </c>
      <c r="I34" s="108">
        <f t="shared" si="1"/>
        <v>336.48089999999996</v>
      </c>
    </row>
    <row r="35" spans="1:9">
      <c r="A35" s="131" t="s">
        <v>107</v>
      </c>
      <c r="B35" s="122"/>
      <c r="C35" s="122"/>
      <c r="D35" s="136" t="s">
        <v>108</v>
      </c>
      <c r="E35" s="122"/>
      <c r="F35" s="98"/>
      <c r="G35" s="87"/>
      <c r="H35" s="88"/>
      <c r="I35" s="108"/>
    </row>
    <row r="36" spans="1:9">
      <c r="A36" s="122" t="s">
        <v>109</v>
      </c>
      <c r="B36" s="137">
        <v>93358</v>
      </c>
      <c r="C36" s="122" t="s">
        <v>61</v>
      </c>
      <c r="D36" s="135" t="s">
        <v>94</v>
      </c>
      <c r="E36" s="122" t="s">
        <v>92</v>
      </c>
      <c r="F36" s="106">
        <v>10.09</v>
      </c>
      <c r="G36" s="106">
        <v>55.81</v>
      </c>
      <c r="H36" s="130">
        <v>73.25</v>
      </c>
      <c r="I36" s="108">
        <f t="shared" si="1"/>
        <v>739.09249999999997</v>
      </c>
    </row>
    <row r="37" spans="1:9">
      <c r="A37" s="122" t="s">
        <v>110</v>
      </c>
      <c r="B37" s="137">
        <v>94098</v>
      </c>
      <c r="C37" s="122" t="s">
        <v>61</v>
      </c>
      <c r="D37" s="135" t="s">
        <v>104</v>
      </c>
      <c r="E37" s="122" t="s">
        <v>97</v>
      </c>
      <c r="F37" s="106">
        <v>12.96</v>
      </c>
      <c r="G37" s="106">
        <v>2.13</v>
      </c>
      <c r="H37" s="130">
        <v>2.8</v>
      </c>
      <c r="I37" s="108">
        <f t="shared" si="1"/>
        <v>36.287999999999997</v>
      </c>
    </row>
    <row r="38" spans="1:9">
      <c r="A38" s="122" t="s">
        <v>111</v>
      </c>
      <c r="B38" s="109">
        <v>93382</v>
      </c>
      <c r="C38" s="122" t="s">
        <v>61</v>
      </c>
      <c r="D38" s="135" t="s">
        <v>106</v>
      </c>
      <c r="E38" s="122" t="s">
        <v>92</v>
      </c>
      <c r="F38" s="106">
        <v>2.31</v>
      </c>
      <c r="G38" s="106">
        <v>22.47</v>
      </c>
      <c r="H38" s="130">
        <v>29.49</v>
      </c>
      <c r="I38" s="108">
        <f t="shared" si="1"/>
        <v>68.121899999999997</v>
      </c>
    </row>
    <row r="39" spans="1:9">
      <c r="A39" s="125"/>
      <c r="B39" s="125"/>
      <c r="C39" s="125"/>
      <c r="D39" s="125"/>
      <c r="E39" s="125"/>
      <c r="F39" s="126" t="s">
        <v>86</v>
      </c>
      <c r="G39" s="126"/>
      <c r="H39" s="138"/>
      <c r="I39" s="138">
        <f>SUM(I27:I38)</f>
        <v>48845.854100000004</v>
      </c>
    </row>
    <row r="40" spans="1:9">
      <c r="A40" s="95"/>
      <c r="B40" s="95"/>
      <c r="C40" s="95"/>
      <c r="D40" s="96"/>
      <c r="E40" s="95"/>
      <c r="F40" s="97"/>
      <c r="G40" s="98"/>
      <c r="H40" s="99"/>
      <c r="I40" s="130"/>
    </row>
    <row r="41" spans="1:9">
      <c r="A41" s="100">
        <v>3</v>
      </c>
      <c r="B41" s="100"/>
      <c r="C41" s="100"/>
      <c r="D41" s="101" t="s">
        <v>112</v>
      </c>
      <c r="E41" s="101"/>
      <c r="F41" s="102"/>
      <c r="G41" s="103"/>
      <c r="H41" s="101"/>
      <c r="I41" s="104"/>
    </row>
    <row r="42" spans="1:9">
      <c r="A42" s="84" t="s">
        <v>113</v>
      </c>
      <c r="B42" s="84"/>
      <c r="C42" s="84"/>
      <c r="D42" s="88" t="s">
        <v>114</v>
      </c>
      <c r="E42" s="99"/>
      <c r="F42" s="98"/>
      <c r="G42" s="87"/>
      <c r="H42" s="88"/>
      <c r="I42" s="132"/>
    </row>
    <row r="43" spans="1:9">
      <c r="A43" s="95" t="s">
        <v>115</v>
      </c>
      <c r="B43" s="139">
        <v>96619</v>
      </c>
      <c r="C43" s="122" t="s">
        <v>61</v>
      </c>
      <c r="D43" s="96" t="s">
        <v>116</v>
      </c>
      <c r="E43" s="95" t="s">
        <v>97</v>
      </c>
      <c r="F43" s="106">
        <v>75.290000000000006</v>
      </c>
      <c r="G43" s="106">
        <v>22.6</v>
      </c>
      <c r="H43" s="130">
        <v>29.66</v>
      </c>
      <c r="I43" s="108">
        <f t="shared" ref="I43:I83" si="2">F43*H43</f>
        <v>2233.1014</v>
      </c>
    </row>
    <row r="44" spans="1:9">
      <c r="A44" s="95" t="s">
        <v>117</v>
      </c>
      <c r="B44" s="95">
        <v>96535</v>
      </c>
      <c r="C44" s="122" t="s">
        <v>61</v>
      </c>
      <c r="D44" s="96" t="s">
        <v>118</v>
      </c>
      <c r="E44" s="95" t="s">
        <v>97</v>
      </c>
      <c r="F44" s="106">
        <v>160.87</v>
      </c>
      <c r="G44" s="106">
        <v>121.12</v>
      </c>
      <c r="H44" s="130">
        <v>158.97</v>
      </c>
      <c r="I44" s="108">
        <f t="shared" si="2"/>
        <v>25573.5039</v>
      </c>
    </row>
    <row r="45" spans="1:9">
      <c r="A45" s="95" t="s">
        <v>119</v>
      </c>
      <c r="B45" s="95">
        <v>92916</v>
      </c>
      <c r="C45" s="122" t="s">
        <v>61</v>
      </c>
      <c r="D45" s="133" t="s">
        <v>120</v>
      </c>
      <c r="E45" s="95" t="s">
        <v>121</v>
      </c>
      <c r="F45" s="106">
        <v>450.26</v>
      </c>
      <c r="G45" s="106">
        <v>14.44</v>
      </c>
      <c r="H45" s="130">
        <v>18.95</v>
      </c>
      <c r="I45" s="108">
        <f t="shared" si="2"/>
        <v>8532.4269999999997</v>
      </c>
    </row>
    <row r="46" spans="1:9">
      <c r="A46" s="95" t="s">
        <v>122</v>
      </c>
      <c r="B46" s="95">
        <v>92917</v>
      </c>
      <c r="C46" s="122" t="s">
        <v>61</v>
      </c>
      <c r="D46" s="133" t="s">
        <v>123</v>
      </c>
      <c r="E46" s="95" t="s">
        <v>121</v>
      </c>
      <c r="F46" s="106">
        <v>60.08</v>
      </c>
      <c r="G46" s="106">
        <v>13.67</v>
      </c>
      <c r="H46" s="130">
        <v>17.940000000000001</v>
      </c>
      <c r="I46" s="108">
        <f t="shared" si="2"/>
        <v>1077.8352</v>
      </c>
    </row>
    <row r="47" spans="1:9">
      <c r="A47" s="95" t="s">
        <v>124</v>
      </c>
      <c r="B47" s="140">
        <v>92919</v>
      </c>
      <c r="C47" s="109" t="s">
        <v>61</v>
      </c>
      <c r="D47" s="133" t="s">
        <v>125</v>
      </c>
      <c r="E47" s="95" t="s">
        <v>121</v>
      </c>
      <c r="F47" s="106">
        <v>562.26</v>
      </c>
      <c r="G47" s="106">
        <v>12.27</v>
      </c>
      <c r="H47" s="130">
        <v>16.100000000000001</v>
      </c>
      <c r="I47" s="108">
        <f t="shared" si="2"/>
        <v>9052.3860000000004</v>
      </c>
    </row>
    <row r="48" spans="1:9">
      <c r="A48" s="95" t="s">
        <v>126</v>
      </c>
      <c r="B48" s="95">
        <v>92921</v>
      </c>
      <c r="C48" s="122" t="s">
        <v>61</v>
      </c>
      <c r="D48" s="133" t="s">
        <v>127</v>
      </c>
      <c r="E48" s="95" t="s">
        <v>121</v>
      </c>
      <c r="F48" s="106">
        <v>229.18</v>
      </c>
      <c r="G48" s="106">
        <v>10.4</v>
      </c>
      <c r="H48" s="130">
        <v>13.61</v>
      </c>
      <c r="I48" s="108">
        <f t="shared" si="2"/>
        <v>3119.1397999999999</v>
      </c>
    </row>
    <row r="49" spans="1:9">
      <c r="A49" s="95" t="s">
        <v>128</v>
      </c>
      <c r="B49" s="140">
        <v>92915</v>
      </c>
      <c r="C49" s="109" t="s">
        <v>61</v>
      </c>
      <c r="D49" s="133" t="s">
        <v>129</v>
      </c>
      <c r="E49" s="95" t="s">
        <v>121</v>
      </c>
      <c r="F49" s="106">
        <v>154.06</v>
      </c>
      <c r="G49" s="106">
        <v>15.12</v>
      </c>
      <c r="H49" s="130">
        <v>19.850000000000001</v>
      </c>
      <c r="I49" s="108">
        <f t="shared" si="2"/>
        <v>3058.0910000000003</v>
      </c>
    </row>
    <row r="50" spans="1:9">
      <c r="A50" s="95" t="s">
        <v>130</v>
      </c>
      <c r="B50" s="140">
        <v>96558</v>
      </c>
      <c r="C50" s="122" t="s">
        <v>61</v>
      </c>
      <c r="D50" s="135" t="s">
        <v>131</v>
      </c>
      <c r="E50" s="95" t="s">
        <v>92</v>
      </c>
      <c r="F50" s="106">
        <v>23.14</v>
      </c>
      <c r="G50" s="106">
        <v>395.85</v>
      </c>
      <c r="H50" s="130">
        <v>519.54999999999995</v>
      </c>
      <c r="I50" s="108">
        <f t="shared" si="2"/>
        <v>12022.386999999999</v>
      </c>
    </row>
    <row r="51" spans="1:9">
      <c r="A51" s="84" t="s">
        <v>132</v>
      </c>
      <c r="B51" s="84"/>
      <c r="C51" s="84"/>
      <c r="D51" s="88" t="s">
        <v>133</v>
      </c>
      <c r="E51" s="99"/>
      <c r="F51" s="106"/>
      <c r="G51" s="106"/>
      <c r="H51" s="130"/>
      <c r="I51" s="108"/>
    </row>
    <row r="52" spans="1:9">
      <c r="A52" s="95" t="s">
        <v>134</v>
      </c>
      <c r="B52" s="139">
        <v>95241</v>
      </c>
      <c r="C52" s="122" t="s">
        <v>61</v>
      </c>
      <c r="D52" s="96" t="s">
        <v>116</v>
      </c>
      <c r="E52" s="95" t="s">
        <v>97</v>
      </c>
      <c r="F52" s="106">
        <v>99.89</v>
      </c>
      <c r="G52" s="106">
        <v>21.68</v>
      </c>
      <c r="H52" s="130">
        <v>28.46</v>
      </c>
      <c r="I52" s="108">
        <f t="shared" si="2"/>
        <v>2842.8694</v>
      </c>
    </row>
    <row r="53" spans="1:9" ht="26.4">
      <c r="A53" s="95" t="s">
        <v>135</v>
      </c>
      <c r="B53" s="139">
        <v>83534</v>
      </c>
      <c r="C53" s="122" t="s">
        <v>61</v>
      </c>
      <c r="D53" s="135" t="s">
        <v>136</v>
      </c>
      <c r="E53" s="95" t="s">
        <v>92</v>
      </c>
      <c r="F53" s="106">
        <v>95.94</v>
      </c>
      <c r="G53" s="106">
        <v>271.07</v>
      </c>
      <c r="H53" s="130">
        <v>355.78</v>
      </c>
      <c r="I53" s="108">
        <f t="shared" si="2"/>
        <v>34133.533199999998</v>
      </c>
    </row>
    <row r="54" spans="1:9">
      <c r="A54" s="95" t="s">
        <v>137</v>
      </c>
      <c r="B54" s="95">
        <v>96536</v>
      </c>
      <c r="C54" s="122" t="s">
        <v>61</v>
      </c>
      <c r="D54" s="96" t="s">
        <v>118</v>
      </c>
      <c r="E54" s="95" t="s">
        <v>97</v>
      </c>
      <c r="F54" s="106">
        <v>593.99</v>
      </c>
      <c r="G54" s="106">
        <v>65.400000000000006</v>
      </c>
      <c r="H54" s="130">
        <v>85.84</v>
      </c>
      <c r="I54" s="108">
        <f t="shared" si="2"/>
        <v>50988.101600000002</v>
      </c>
    </row>
    <row r="55" spans="1:9">
      <c r="A55" s="95" t="s">
        <v>138</v>
      </c>
      <c r="B55" s="95">
        <v>92916</v>
      </c>
      <c r="C55" s="122" t="s">
        <v>61</v>
      </c>
      <c r="D55" s="133" t="s">
        <v>120</v>
      </c>
      <c r="E55" s="95" t="s">
        <v>121</v>
      </c>
      <c r="F55" s="106">
        <v>0.17</v>
      </c>
      <c r="G55" s="106">
        <v>14.44</v>
      </c>
      <c r="H55" s="130">
        <v>18.95</v>
      </c>
      <c r="I55" s="108">
        <f t="shared" si="2"/>
        <v>3.2215000000000003</v>
      </c>
    </row>
    <row r="56" spans="1:9">
      <c r="A56" s="95" t="s">
        <v>139</v>
      </c>
      <c r="B56" s="95">
        <v>92917</v>
      </c>
      <c r="C56" s="122" t="s">
        <v>61</v>
      </c>
      <c r="D56" s="133" t="s">
        <v>123</v>
      </c>
      <c r="E56" s="95" t="s">
        <v>121</v>
      </c>
      <c r="F56" s="106">
        <v>804.86</v>
      </c>
      <c r="G56" s="106">
        <v>13.67</v>
      </c>
      <c r="H56" s="130">
        <v>17.940000000000001</v>
      </c>
      <c r="I56" s="108">
        <f t="shared" si="2"/>
        <v>14439.188400000001</v>
      </c>
    </row>
    <row r="57" spans="1:9">
      <c r="A57" s="95" t="s">
        <v>140</v>
      </c>
      <c r="B57" s="140">
        <v>92919</v>
      </c>
      <c r="C57" s="109" t="s">
        <v>61</v>
      </c>
      <c r="D57" s="133" t="s">
        <v>125</v>
      </c>
      <c r="E57" s="95" t="s">
        <v>121</v>
      </c>
      <c r="F57" s="106">
        <v>88.18</v>
      </c>
      <c r="G57" s="106">
        <v>12.27</v>
      </c>
      <c r="H57" s="130">
        <v>16.100000000000001</v>
      </c>
      <c r="I57" s="108">
        <f t="shared" si="2"/>
        <v>1419.6980000000003</v>
      </c>
    </row>
    <row r="58" spans="1:9">
      <c r="A58" s="95" t="s">
        <v>141</v>
      </c>
      <c r="B58" s="95">
        <v>92921</v>
      </c>
      <c r="C58" s="122" t="s">
        <v>61</v>
      </c>
      <c r="D58" s="133" t="s">
        <v>127</v>
      </c>
      <c r="E58" s="95" t="s">
        <v>121</v>
      </c>
      <c r="F58" s="106">
        <v>24.33</v>
      </c>
      <c r="G58" s="106">
        <v>10.37</v>
      </c>
      <c r="H58" s="130">
        <v>13.61</v>
      </c>
      <c r="I58" s="108">
        <f t="shared" si="2"/>
        <v>331.13129999999995</v>
      </c>
    </row>
    <row r="59" spans="1:9">
      <c r="A59" s="95" t="s">
        <v>142</v>
      </c>
      <c r="B59" s="140">
        <v>92915</v>
      </c>
      <c r="C59" s="109" t="s">
        <v>61</v>
      </c>
      <c r="D59" s="133" t="s">
        <v>129</v>
      </c>
      <c r="E59" s="95" t="s">
        <v>121</v>
      </c>
      <c r="F59" s="106">
        <v>405.01</v>
      </c>
      <c r="G59" s="106">
        <v>15.12</v>
      </c>
      <c r="H59" s="130">
        <v>19.850000000000001</v>
      </c>
      <c r="I59" s="108">
        <f t="shared" si="2"/>
        <v>8039.4485000000004</v>
      </c>
    </row>
    <row r="60" spans="1:9">
      <c r="A60" s="95" t="s">
        <v>143</v>
      </c>
      <c r="B60" s="140">
        <v>96557</v>
      </c>
      <c r="C60" s="122" t="s">
        <v>61</v>
      </c>
      <c r="D60" s="135" t="s">
        <v>131</v>
      </c>
      <c r="E60" s="95" t="s">
        <v>92</v>
      </c>
      <c r="F60" s="106">
        <v>39.96</v>
      </c>
      <c r="G60" s="106">
        <v>390.44</v>
      </c>
      <c r="H60" s="130">
        <v>512.45000000000005</v>
      </c>
      <c r="I60" s="108">
        <f t="shared" si="2"/>
        <v>20477.502000000004</v>
      </c>
    </row>
    <row r="61" spans="1:9">
      <c r="A61" s="84" t="s">
        <v>144</v>
      </c>
      <c r="B61" s="122"/>
      <c r="C61" s="122"/>
      <c r="D61" s="136" t="s">
        <v>145</v>
      </c>
      <c r="E61" s="122"/>
      <c r="F61" s="106"/>
      <c r="G61" s="106"/>
      <c r="H61" s="130"/>
      <c r="I61" s="108"/>
    </row>
    <row r="62" spans="1:9">
      <c r="A62" s="122" t="s">
        <v>146</v>
      </c>
      <c r="B62" s="141">
        <v>98228</v>
      </c>
      <c r="C62" s="142" t="s">
        <v>61</v>
      </c>
      <c r="D62" s="143" t="s">
        <v>147</v>
      </c>
      <c r="E62" s="122" t="s">
        <v>148</v>
      </c>
      <c r="F62" s="106">
        <v>63</v>
      </c>
      <c r="G62" s="106">
        <v>41</v>
      </c>
      <c r="H62" s="130">
        <v>53.81</v>
      </c>
      <c r="I62" s="108">
        <f t="shared" si="2"/>
        <v>3390.03</v>
      </c>
    </row>
    <row r="63" spans="1:9">
      <c r="A63" s="122" t="s">
        <v>149</v>
      </c>
      <c r="B63" s="122">
        <v>95601</v>
      </c>
      <c r="C63" s="122" t="s">
        <v>61</v>
      </c>
      <c r="D63" s="135" t="s">
        <v>150</v>
      </c>
      <c r="E63" s="122" t="s">
        <v>71</v>
      </c>
      <c r="F63" s="106">
        <v>9</v>
      </c>
      <c r="G63" s="106">
        <v>15.51</v>
      </c>
      <c r="H63" s="130">
        <v>20.36</v>
      </c>
      <c r="I63" s="108">
        <f t="shared" si="2"/>
        <v>183.24</v>
      </c>
    </row>
    <row r="64" spans="1:9">
      <c r="A64" s="122" t="s">
        <v>151</v>
      </c>
      <c r="B64" s="139">
        <v>95241</v>
      </c>
      <c r="C64" s="122" t="s">
        <v>61</v>
      </c>
      <c r="D64" s="96" t="s">
        <v>152</v>
      </c>
      <c r="E64" s="95" t="s">
        <v>97</v>
      </c>
      <c r="F64" s="106">
        <v>12.96</v>
      </c>
      <c r="G64" s="106">
        <v>21.68</v>
      </c>
      <c r="H64" s="130">
        <v>28.46</v>
      </c>
      <c r="I64" s="108">
        <f t="shared" si="2"/>
        <v>368.84160000000003</v>
      </c>
    </row>
    <row r="65" spans="1:9">
      <c r="A65" s="122" t="s">
        <v>153</v>
      </c>
      <c r="B65" s="95">
        <v>96534</v>
      </c>
      <c r="C65" s="122" t="s">
        <v>61</v>
      </c>
      <c r="D65" s="96" t="s">
        <v>118</v>
      </c>
      <c r="E65" s="95" t="s">
        <v>97</v>
      </c>
      <c r="F65" s="106">
        <v>8.64</v>
      </c>
      <c r="G65" s="106">
        <v>74.77</v>
      </c>
      <c r="H65" s="130">
        <v>98.14</v>
      </c>
      <c r="I65" s="108">
        <f t="shared" si="2"/>
        <v>847.92960000000005</v>
      </c>
    </row>
    <row r="66" spans="1:9">
      <c r="A66" s="122" t="s">
        <v>154</v>
      </c>
      <c r="B66" s="140">
        <v>92919</v>
      </c>
      <c r="C66" s="109" t="s">
        <v>61</v>
      </c>
      <c r="D66" s="133" t="s">
        <v>125</v>
      </c>
      <c r="E66" s="95" t="s">
        <v>121</v>
      </c>
      <c r="F66" s="106">
        <v>238.29</v>
      </c>
      <c r="G66" s="106">
        <v>12.27</v>
      </c>
      <c r="H66" s="130">
        <v>16.100000000000001</v>
      </c>
      <c r="I66" s="108">
        <f t="shared" si="2"/>
        <v>3836.4690000000001</v>
      </c>
    </row>
    <row r="67" spans="1:9">
      <c r="A67" s="122" t="s">
        <v>155</v>
      </c>
      <c r="B67" s="95">
        <v>92921</v>
      </c>
      <c r="C67" s="122" t="s">
        <v>61</v>
      </c>
      <c r="D67" s="133" t="s">
        <v>127</v>
      </c>
      <c r="E67" s="95" t="s">
        <v>121</v>
      </c>
      <c r="F67" s="106">
        <v>199.34</v>
      </c>
      <c r="G67" s="106">
        <v>10.37</v>
      </c>
      <c r="H67" s="130">
        <v>13.61</v>
      </c>
      <c r="I67" s="108">
        <f t="shared" si="2"/>
        <v>2713.0173999999997</v>
      </c>
    </row>
    <row r="68" spans="1:9">
      <c r="A68" s="122" t="s">
        <v>156</v>
      </c>
      <c r="B68" s="95">
        <v>92924</v>
      </c>
      <c r="C68" s="122" t="s">
        <v>61</v>
      </c>
      <c r="D68" s="133" t="s">
        <v>157</v>
      </c>
      <c r="E68" s="95" t="s">
        <v>121</v>
      </c>
      <c r="F68" s="106">
        <v>18.489999999999998</v>
      </c>
      <c r="G68" s="106">
        <v>10.9</v>
      </c>
      <c r="H68" s="130">
        <v>14.31</v>
      </c>
      <c r="I68" s="108">
        <f t="shared" si="2"/>
        <v>264.59190000000001</v>
      </c>
    </row>
    <row r="69" spans="1:9">
      <c r="A69" s="122" t="s">
        <v>158</v>
      </c>
      <c r="B69" s="140">
        <v>92915</v>
      </c>
      <c r="C69" s="109" t="s">
        <v>61</v>
      </c>
      <c r="D69" s="133" t="s">
        <v>159</v>
      </c>
      <c r="E69" s="95" t="s">
        <v>121</v>
      </c>
      <c r="F69" s="106">
        <v>23.54</v>
      </c>
      <c r="G69" s="106">
        <v>15.12</v>
      </c>
      <c r="H69" s="130">
        <v>19.850000000000001</v>
      </c>
      <c r="I69" s="108">
        <f t="shared" si="2"/>
        <v>467.26900000000001</v>
      </c>
    </row>
    <row r="70" spans="1:9">
      <c r="A70" s="122" t="s">
        <v>160</v>
      </c>
      <c r="B70" s="140">
        <v>96558</v>
      </c>
      <c r="C70" s="122" t="s">
        <v>61</v>
      </c>
      <c r="D70" s="135" t="s">
        <v>131</v>
      </c>
      <c r="E70" s="95" t="s">
        <v>92</v>
      </c>
      <c r="F70" s="106">
        <v>7.78</v>
      </c>
      <c r="G70" s="106">
        <v>395.85</v>
      </c>
      <c r="H70" s="130">
        <v>519.54999999999995</v>
      </c>
      <c r="I70" s="108">
        <f t="shared" si="2"/>
        <v>4042.0989999999997</v>
      </c>
    </row>
    <row r="71" spans="1:9">
      <c r="A71" s="84" t="s">
        <v>161</v>
      </c>
      <c r="B71" s="122"/>
      <c r="C71" s="122"/>
      <c r="D71" s="136" t="s">
        <v>162</v>
      </c>
      <c r="E71" s="122"/>
      <c r="F71" s="106">
        <v>0</v>
      </c>
      <c r="G71" s="106"/>
      <c r="H71" s="130"/>
      <c r="I71" s="108"/>
    </row>
    <row r="72" spans="1:9">
      <c r="A72" s="122" t="s">
        <v>163</v>
      </c>
      <c r="B72" s="95">
        <v>98230</v>
      </c>
      <c r="C72" s="122" t="s">
        <v>61</v>
      </c>
      <c r="D72" s="96" t="s">
        <v>164</v>
      </c>
      <c r="E72" s="122" t="s">
        <v>148</v>
      </c>
      <c r="F72" s="106">
        <v>21</v>
      </c>
      <c r="G72" s="106">
        <v>41</v>
      </c>
      <c r="H72" s="130">
        <v>53.81</v>
      </c>
      <c r="I72" s="108">
        <f t="shared" si="2"/>
        <v>1130.01</v>
      </c>
    </row>
    <row r="73" spans="1:9">
      <c r="A73" s="122" t="s">
        <v>165</v>
      </c>
      <c r="B73" s="144">
        <v>95241</v>
      </c>
      <c r="C73" s="122" t="s">
        <v>61</v>
      </c>
      <c r="D73" s="96" t="s">
        <v>166</v>
      </c>
      <c r="E73" s="95" t="s">
        <v>97</v>
      </c>
      <c r="F73" s="106">
        <v>1.5</v>
      </c>
      <c r="G73" s="106">
        <v>21.68</v>
      </c>
      <c r="H73" s="130">
        <v>28.46</v>
      </c>
      <c r="I73" s="108">
        <f t="shared" si="2"/>
        <v>42.69</v>
      </c>
    </row>
    <row r="74" spans="1:9">
      <c r="A74" s="122" t="s">
        <v>167</v>
      </c>
      <c r="B74" s="95">
        <v>96534</v>
      </c>
      <c r="C74" s="122" t="s">
        <v>61</v>
      </c>
      <c r="D74" s="96" t="s">
        <v>118</v>
      </c>
      <c r="E74" s="95" t="s">
        <v>97</v>
      </c>
      <c r="F74" s="106">
        <v>6</v>
      </c>
      <c r="G74" s="106">
        <v>74.77</v>
      </c>
      <c r="H74" s="130">
        <v>98.14</v>
      </c>
      <c r="I74" s="108">
        <f t="shared" si="2"/>
        <v>588.84</v>
      </c>
    </row>
    <row r="75" spans="1:9">
      <c r="A75" s="122" t="s">
        <v>168</v>
      </c>
      <c r="B75" s="140">
        <v>92915</v>
      </c>
      <c r="C75" s="109" t="s">
        <v>61</v>
      </c>
      <c r="D75" s="133" t="s">
        <v>129</v>
      </c>
      <c r="E75" s="95" t="s">
        <v>121</v>
      </c>
      <c r="F75" s="106">
        <v>12.23</v>
      </c>
      <c r="G75" s="106">
        <v>15.12</v>
      </c>
      <c r="H75" s="130">
        <v>19.850000000000001</v>
      </c>
      <c r="I75" s="108">
        <f t="shared" si="2"/>
        <v>242.76550000000003</v>
      </c>
    </row>
    <row r="76" spans="1:9">
      <c r="A76" s="122" t="s">
        <v>169</v>
      </c>
      <c r="B76" s="140">
        <v>96558</v>
      </c>
      <c r="C76" s="122" t="s">
        <v>61</v>
      </c>
      <c r="D76" s="135" t="s">
        <v>131</v>
      </c>
      <c r="E76" s="95" t="s">
        <v>92</v>
      </c>
      <c r="F76" s="106">
        <v>0.75</v>
      </c>
      <c r="G76" s="106">
        <v>395.85</v>
      </c>
      <c r="H76" s="130">
        <v>519.54999999999995</v>
      </c>
      <c r="I76" s="108">
        <f t="shared" si="2"/>
        <v>389.66249999999997</v>
      </c>
    </row>
    <row r="77" spans="1:9">
      <c r="A77" s="84" t="s">
        <v>170</v>
      </c>
      <c r="B77" s="84"/>
      <c r="C77" s="84"/>
      <c r="D77" s="136" t="s">
        <v>171</v>
      </c>
      <c r="E77" s="99"/>
      <c r="F77" s="106">
        <v>0</v>
      </c>
      <c r="G77" s="106"/>
      <c r="H77" s="130"/>
      <c r="I77" s="108"/>
    </row>
    <row r="78" spans="1:9">
      <c r="A78" s="95" t="s">
        <v>172</v>
      </c>
      <c r="B78" s="139">
        <v>95241</v>
      </c>
      <c r="C78" s="122" t="s">
        <v>61</v>
      </c>
      <c r="D78" s="135" t="s">
        <v>152</v>
      </c>
      <c r="E78" s="95" t="s">
        <v>97</v>
      </c>
      <c r="F78" s="106">
        <v>11.45</v>
      </c>
      <c r="G78" s="106">
        <v>21.68</v>
      </c>
      <c r="H78" s="130">
        <v>28.46</v>
      </c>
      <c r="I78" s="108">
        <f t="shared" si="2"/>
        <v>325.86699999999996</v>
      </c>
    </row>
    <row r="79" spans="1:9" ht="26.4">
      <c r="A79" s="95" t="s">
        <v>173</v>
      </c>
      <c r="B79" s="139">
        <v>83534</v>
      </c>
      <c r="C79" s="122" t="s">
        <v>61</v>
      </c>
      <c r="D79" s="135" t="s">
        <v>136</v>
      </c>
      <c r="E79" s="95" t="s">
        <v>92</v>
      </c>
      <c r="F79" s="106">
        <v>1.48</v>
      </c>
      <c r="G79" s="106">
        <v>271.07</v>
      </c>
      <c r="H79" s="130">
        <v>355.78</v>
      </c>
      <c r="I79" s="108">
        <f t="shared" si="2"/>
        <v>526.55439999999999</v>
      </c>
    </row>
    <row r="80" spans="1:9">
      <c r="A80" s="95" t="s">
        <v>174</v>
      </c>
      <c r="B80" s="95">
        <v>96536</v>
      </c>
      <c r="C80" s="122" t="s">
        <v>61</v>
      </c>
      <c r="D80" s="96" t="s">
        <v>118</v>
      </c>
      <c r="E80" s="95" t="s">
        <v>97</v>
      </c>
      <c r="F80" s="106">
        <v>36.64</v>
      </c>
      <c r="G80" s="106">
        <v>65.400000000000006</v>
      </c>
      <c r="H80" s="130">
        <v>85.84</v>
      </c>
      <c r="I80" s="108">
        <f t="shared" si="2"/>
        <v>3145.1776</v>
      </c>
    </row>
    <row r="81" spans="1:9">
      <c r="A81" s="95" t="s">
        <v>175</v>
      </c>
      <c r="B81" s="95">
        <v>92917</v>
      </c>
      <c r="C81" s="122" t="s">
        <v>61</v>
      </c>
      <c r="D81" s="133" t="s">
        <v>123</v>
      </c>
      <c r="E81" s="95" t="s">
        <v>121</v>
      </c>
      <c r="F81" s="106">
        <v>78.87</v>
      </c>
      <c r="G81" s="106">
        <v>13.67</v>
      </c>
      <c r="H81" s="130">
        <v>17.940000000000001</v>
      </c>
      <c r="I81" s="108">
        <f t="shared" si="2"/>
        <v>1414.9278000000002</v>
      </c>
    </row>
    <row r="82" spans="1:9">
      <c r="A82" s="95" t="s">
        <v>176</v>
      </c>
      <c r="B82" s="140">
        <v>92915</v>
      </c>
      <c r="C82" s="109" t="s">
        <v>61</v>
      </c>
      <c r="D82" s="133" t="s">
        <v>129</v>
      </c>
      <c r="E82" s="95" t="s">
        <v>121</v>
      </c>
      <c r="F82" s="106">
        <v>8.43</v>
      </c>
      <c r="G82" s="106">
        <v>15.12</v>
      </c>
      <c r="H82" s="130">
        <v>19.850000000000001</v>
      </c>
      <c r="I82" s="108">
        <f t="shared" si="2"/>
        <v>167.3355</v>
      </c>
    </row>
    <row r="83" spans="1:9">
      <c r="A83" s="95" t="s">
        <v>177</v>
      </c>
      <c r="B83" s="140">
        <v>96558</v>
      </c>
      <c r="C83" s="122" t="s">
        <v>61</v>
      </c>
      <c r="D83" s="135" t="s">
        <v>131</v>
      </c>
      <c r="E83" s="95" t="s">
        <v>92</v>
      </c>
      <c r="F83" s="106">
        <v>3.44</v>
      </c>
      <c r="G83" s="106">
        <v>395.85</v>
      </c>
      <c r="H83" s="130">
        <v>519.54999999999995</v>
      </c>
      <c r="I83" s="108">
        <f t="shared" si="2"/>
        <v>1787.2519999999997</v>
      </c>
    </row>
    <row r="84" spans="1:9">
      <c r="A84" s="125"/>
      <c r="B84" s="125"/>
      <c r="C84" s="125"/>
      <c r="D84" s="125"/>
      <c r="E84" s="125"/>
      <c r="F84" s="126" t="s">
        <v>86</v>
      </c>
      <c r="G84" s="126"/>
      <c r="H84" s="125"/>
      <c r="I84" s="138">
        <f>SUM(I42:I83)</f>
        <v>223218.13500000007</v>
      </c>
    </row>
    <row r="85" spans="1:9">
      <c r="A85" s="95"/>
      <c r="B85" s="95"/>
      <c r="C85" s="95"/>
      <c r="D85" s="96"/>
      <c r="E85" s="95"/>
      <c r="F85" s="97"/>
      <c r="G85" s="98"/>
      <c r="H85" s="99"/>
      <c r="I85" s="130"/>
    </row>
    <row r="86" spans="1:9">
      <c r="A86" s="100">
        <v>4</v>
      </c>
      <c r="B86" s="100"/>
      <c r="C86" s="100"/>
      <c r="D86" s="101" t="s">
        <v>178</v>
      </c>
      <c r="E86" s="101"/>
      <c r="F86" s="103"/>
      <c r="G86" s="103"/>
      <c r="H86" s="101"/>
      <c r="I86" s="104"/>
    </row>
    <row r="87" spans="1:9">
      <c r="A87" s="84" t="s">
        <v>179</v>
      </c>
      <c r="B87" s="84"/>
      <c r="C87" s="84"/>
      <c r="D87" s="88" t="s">
        <v>180</v>
      </c>
      <c r="E87" s="99"/>
      <c r="F87" s="106"/>
      <c r="G87" s="106"/>
      <c r="H87" s="130"/>
      <c r="I87" s="130"/>
    </row>
    <row r="88" spans="1:9" ht="26.4">
      <c r="A88" s="95" t="s">
        <v>181</v>
      </c>
      <c r="B88" s="140">
        <v>92434</v>
      </c>
      <c r="C88" s="109" t="s">
        <v>61</v>
      </c>
      <c r="D88" s="133" t="s">
        <v>182</v>
      </c>
      <c r="E88" s="95" t="s">
        <v>97</v>
      </c>
      <c r="F88" s="106">
        <v>510.21</v>
      </c>
      <c r="G88" s="106">
        <v>31.69</v>
      </c>
      <c r="H88" s="130">
        <v>41.59</v>
      </c>
      <c r="I88" s="108">
        <f t="shared" ref="I88:I113" si="3">F88*H88</f>
        <v>21219.633900000001</v>
      </c>
    </row>
    <row r="89" spans="1:9">
      <c r="A89" s="95" t="s">
        <v>183</v>
      </c>
      <c r="B89" s="140">
        <v>92778</v>
      </c>
      <c r="C89" s="109" t="s">
        <v>61</v>
      </c>
      <c r="D89" s="133" t="s">
        <v>125</v>
      </c>
      <c r="E89" s="95" t="s">
        <v>121</v>
      </c>
      <c r="F89" s="106">
        <v>1057.5</v>
      </c>
      <c r="G89" s="106">
        <v>12.75</v>
      </c>
      <c r="H89" s="130">
        <v>16.73</v>
      </c>
      <c r="I89" s="108">
        <f t="shared" si="3"/>
        <v>17691.975000000002</v>
      </c>
    </row>
    <row r="90" spans="1:9">
      <c r="A90" s="95" t="s">
        <v>184</v>
      </c>
      <c r="B90" s="140">
        <v>92779</v>
      </c>
      <c r="C90" s="122" t="s">
        <v>61</v>
      </c>
      <c r="D90" s="133" t="s">
        <v>127</v>
      </c>
      <c r="E90" s="95" t="s">
        <v>121</v>
      </c>
      <c r="F90" s="106">
        <v>657.88</v>
      </c>
      <c r="G90" s="106">
        <v>10.71</v>
      </c>
      <c r="H90" s="130">
        <v>14.06</v>
      </c>
      <c r="I90" s="108">
        <f t="shared" si="3"/>
        <v>9249.7928000000011</v>
      </c>
    </row>
    <row r="91" spans="1:9">
      <c r="A91" s="95" t="s">
        <v>185</v>
      </c>
      <c r="B91" s="140">
        <v>92775</v>
      </c>
      <c r="C91" s="109" t="s">
        <v>61</v>
      </c>
      <c r="D91" s="133" t="s">
        <v>129</v>
      </c>
      <c r="E91" s="95" t="s">
        <v>121</v>
      </c>
      <c r="F91" s="106">
        <v>627.66</v>
      </c>
      <c r="G91" s="106">
        <v>16.21</v>
      </c>
      <c r="H91" s="130">
        <v>21.28</v>
      </c>
      <c r="I91" s="108">
        <f t="shared" si="3"/>
        <v>13356.604799999999</v>
      </c>
    </row>
    <row r="92" spans="1:9">
      <c r="A92" s="95" t="s">
        <v>186</v>
      </c>
      <c r="B92" s="140">
        <v>92722</v>
      </c>
      <c r="C92" s="122" t="s">
        <v>61</v>
      </c>
      <c r="D92" s="135" t="s">
        <v>131</v>
      </c>
      <c r="E92" s="95" t="s">
        <v>92</v>
      </c>
      <c r="F92" s="106">
        <v>28.15</v>
      </c>
      <c r="G92" s="106">
        <v>371.03</v>
      </c>
      <c r="H92" s="130">
        <v>486.98</v>
      </c>
      <c r="I92" s="108">
        <f t="shared" si="3"/>
        <v>13708.486999999999</v>
      </c>
    </row>
    <row r="93" spans="1:9">
      <c r="A93" s="84" t="s">
        <v>187</v>
      </c>
      <c r="B93" s="84"/>
      <c r="C93" s="84"/>
      <c r="D93" s="88" t="s">
        <v>188</v>
      </c>
      <c r="E93" s="99"/>
      <c r="F93" s="106">
        <v>0</v>
      </c>
      <c r="G93" s="106"/>
      <c r="H93" s="130"/>
      <c r="I93" s="108"/>
    </row>
    <row r="94" spans="1:9" ht="26.4">
      <c r="A94" s="95" t="s">
        <v>189</v>
      </c>
      <c r="B94" s="140">
        <v>92471</v>
      </c>
      <c r="C94" s="109" t="s">
        <v>61</v>
      </c>
      <c r="D94" s="133" t="s">
        <v>190</v>
      </c>
      <c r="E94" s="95" t="s">
        <v>97</v>
      </c>
      <c r="F94" s="106">
        <v>597.12</v>
      </c>
      <c r="G94" s="106">
        <v>44.71</v>
      </c>
      <c r="H94" s="130">
        <v>58.68</v>
      </c>
      <c r="I94" s="108">
        <f t="shared" si="3"/>
        <v>35039.001600000003</v>
      </c>
    </row>
    <row r="95" spans="1:9">
      <c r="A95" s="95" t="s">
        <v>191</v>
      </c>
      <c r="B95" s="140">
        <v>92777</v>
      </c>
      <c r="C95" s="122" t="s">
        <v>61</v>
      </c>
      <c r="D95" s="133" t="s">
        <v>123</v>
      </c>
      <c r="E95" s="95" t="s">
        <v>121</v>
      </c>
      <c r="F95" s="106">
        <v>1058.6400000000001</v>
      </c>
      <c r="G95" s="106">
        <v>14.29</v>
      </c>
      <c r="H95" s="130">
        <v>18.760000000000002</v>
      </c>
      <c r="I95" s="108">
        <f t="shared" si="3"/>
        <v>19860.086400000004</v>
      </c>
    </row>
    <row r="96" spans="1:9">
      <c r="A96" s="95" t="s">
        <v>192</v>
      </c>
      <c r="B96" s="140">
        <v>92778</v>
      </c>
      <c r="C96" s="109" t="s">
        <v>61</v>
      </c>
      <c r="D96" s="133" t="s">
        <v>125</v>
      </c>
      <c r="E96" s="95" t="s">
        <v>121</v>
      </c>
      <c r="F96" s="106">
        <v>62.37</v>
      </c>
      <c r="G96" s="106">
        <v>12.75</v>
      </c>
      <c r="H96" s="130">
        <v>16.73</v>
      </c>
      <c r="I96" s="108">
        <f t="shared" si="3"/>
        <v>1043.4501</v>
      </c>
    </row>
    <row r="97" spans="1:9">
      <c r="A97" s="95" t="s">
        <v>193</v>
      </c>
      <c r="B97" s="140">
        <v>92779</v>
      </c>
      <c r="C97" s="122" t="s">
        <v>61</v>
      </c>
      <c r="D97" s="133" t="s">
        <v>127</v>
      </c>
      <c r="E97" s="95" t="s">
        <v>121</v>
      </c>
      <c r="F97" s="106">
        <v>7.16</v>
      </c>
      <c r="G97" s="106">
        <v>10.71</v>
      </c>
      <c r="H97" s="130">
        <v>14.06</v>
      </c>
      <c r="I97" s="108">
        <f t="shared" si="3"/>
        <v>100.6696</v>
      </c>
    </row>
    <row r="98" spans="1:9">
      <c r="A98" s="95" t="s">
        <v>194</v>
      </c>
      <c r="B98" s="140">
        <v>92775</v>
      </c>
      <c r="C98" s="109" t="s">
        <v>61</v>
      </c>
      <c r="D98" s="133" t="s">
        <v>129</v>
      </c>
      <c r="E98" s="95" t="s">
        <v>121</v>
      </c>
      <c r="F98" s="106">
        <v>571.09</v>
      </c>
      <c r="G98" s="106">
        <v>16.21</v>
      </c>
      <c r="H98" s="130">
        <v>21.28</v>
      </c>
      <c r="I98" s="108">
        <f t="shared" si="3"/>
        <v>12152.7952</v>
      </c>
    </row>
    <row r="99" spans="1:9">
      <c r="A99" s="95" t="s">
        <v>195</v>
      </c>
      <c r="B99" s="140">
        <v>92726</v>
      </c>
      <c r="C99" s="122" t="s">
        <v>61</v>
      </c>
      <c r="D99" s="135" t="s">
        <v>131</v>
      </c>
      <c r="E99" s="95" t="s">
        <v>92</v>
      </c>
      <c r="F99" s="106">
        <v>40.299999999999997</v>
      </c>
      <c r="G99" s="106">
        <v>358.71</v>
      </c>
      <c r="H99" s="130">
        <v>470.81</v>
      </c>
      <c r="I99" s="108">
        <f t="shared" si="3"/>
        <v>18973.643</v>
      </c>
    </row>
    <row r="100" spans="1:9">
      <c r="A100" s="84" t="s">
        <v>196</v>
      </c>
      <c r="B100" s="84"/>
      <c r="C100" s="84"/>
      <c r="D100" s="88" t="s">
        <v>197</v>
      </c>
      <c r="E100" s="99"/>
      <c r="F100" s="106">
        <v>0</v>
      </c>
      <c r="G100" s="106"/>
      <c r="H100" s="130"/>
      <c r="I100" s="108"/>
    </row>
    <row r="101" spans="1:9">
      <c r="A101" s="95" t="s">
        <v>198</v>
      </c>
      <c r="B101" s="145">
        <v>93183</v>
      </c>
      <c r="C101" s="95" t="s">
        <v>61</v>
      </c>
      <c r="D101" s="135" t="s">
        <v>199</v>
      </c>
      <c r="E101" s="95" t="s">
        <v>148</v>
      </c>
      <c r="F101" s="106">
        <v>216.92</v>
      </c>
      <c r="G101" s="106">
        <v>32.19</v>
      </c>
      <c r="H101" s="130">
        <v>42.25</v>
      </c>
      <c r="I101" s="108">
        <f t="shared" si="3"/>
        <v>9164.869999999999</v>
      </c>
    </row>
    <row r="102" spans="1:9">
      <c r="A102" s="84" t="s">
        <v>200</v>
      </c>
      <c r="B102" s="95"/>
      <c r="C102" s="95"/>
      <c r="D102" s="88" t="s">
        <v>201</v>
      </c>
      <c r="E102" s="95"/>
      <c r="F102" s="106">
        <v>0</v>
      </c>
      <c r="G102" s="106"/>
      <c r="H102" s="130"/>
      <c r="I102" s="108"/>
    </row>
    <row r="103" spans="1:9" ht="26.4">
      <c r="A103" s="95" t="s">
        <v>202</v>
      </c>
      <c r="B103" s="140">
        <v>92434</v>
      </c>
      <c r="C103" s="109" t="s">
        <v>61</v>
      </c>
      <c r="D103" s="133" t="s">
        <v>182</v>
      </c>
      <c r="E103" s="95" t="s">
        <v>97</v>
      </c>
      <c r="F103" s="106">
        <v>16.02</v>
      </c>
      <c r="G103" s="106">
        <v>31.69</v>
      </c>
      <c r="H103" s="130">
        <v>41.59</v>
      </c>
      <c r="I103" s="108">
        <f t="shared" si="3"/>
        <v>666.27179999999998</v>
      </c>
    </row>
    <row r="104" spans="1:9">
      <c r="A104" s="95" t="s">
        <v>203</v>
      </c>
      <c r="B104" s="140">
        <v>92777</v>
      </c>
      <c r="C104" s="122" t="s">
        <v>61</v>
      </c>
      <c r="D104" s="133" t="s">
        <v>123</v>
      </c>
      <c r="E104" s="95" t="s">
        <v>121</v>
      </c>
      <c r="F104" s="106">
        <v>41.19</v>
      </c>
      <c r="G104" s="106">
        <v>14.29</v>
      </c>
      <c r="H104" s="130">
        <v>18.760000000000002</v>
      </c>
      <c r="I104" s="108">
        <f t="shared" si="3"/>
        <v>772.72440000000006</v>
      </c>
    </row>
    <row r="105" spans="1:9">
      <c r="A105" s="95" t="s">
        <v>204</v>
      </c>
      <c r="B105" s="140">
        <v>92775</v>
      </c>
      <c r="C105" s="109" t="s">
        <v>61</v>
      </c>
      <c r="D105" s="133" t="s">
        <v>129</v>
      </c>
      <c r="E105" s="95" t="s">
        <v>121</v>
      </c>
      <c r="F105" s="106">
        <v>9.1300000000000008</v>
      </c>
      <c r="G105" s="106">
        <v>16.21</v>
      </c>
      <c r="H105" s="130">
        <v>21.28</v>
      </c>
      <c r="I105" s="108">
        <f t="shared" si="3"/>
        <v>194.28640000000001</v>
      </c>
    </row>
    <row r="106" spans="1:9">
      <c r="A106" s="95" t="s">
        <v>205</v>
      </c>
      <c r="B106" s="140">
        <v>92722</v>
      </c>
      <c r="C106" s="122" t="s">
        <v>61</v>
      </c>
      <c r="D106" s="135" t="s">
        <v>131</v>
      </c>
      <c r="E106" s="95" t="s">
        <v>92</v>
      </c>
      <c r="F106" s="106">
        <v>0.66</v>
      </c>
      <c r="G106" s="106">
        <v>371.03</v>
      </c>
      <c r="H106" s="130">
        <v>486.98</v>
      </c>
      <c r="I106" s="108">
        <f t="shared" si="3"/>
        <v>321.40680000000003</v>
      </c>
    </row>
    <row r="107" spans="1:9">
      <c r="A107" s="84" t="s">
        <v>206</v>
      </c>
      <c r="B107" s="95"/>
      <c r="C107" s="95"/>
      <c r="D107" s="88" t="s">
        <v>207</v>
      </c>
      <c r="E107" s="95"/>
      <c r="F107" s="106"/>
      <c r="G107" s="106"/>
      <c r="H107" s="130"/>
      <c r="I107" s="108"/>
    </row>
    <row r="108" spans="1:9" ht="26.4">
      <c r="A108" s="95" t="s">
        <v>208</v>
      </c>
      <c r="B108" s="140">
        <v>92434</v>
      </c>
      <c r="C108" s="109" t="s">
        <v>61</v>
      </c>
      <c r="D108" s="133" t="s">
        <v>182</v>
      </c>
      <c r="E108" s="95" t="s">
        <v>97</v>
      </c>
      <c r="F108" s="106">
        <v>22.66</v>
      </c>
      <c r="G108" s="106">
        <v>31.69</v>
      </c>
      <c r="H108" s="130">
        <v>41.59</v>
      </c>
      <c r="I108" s="108">
        <f t="shared" si="3"/>
        <v>942.4294000000001</v>
      </c>
    </row>
    <row r="109" spans="1:9">
      <c r="A109" s="95" t="s">
        <v>209</v>
      </c>
      <c r="B109" s="140">
        <v>92776</v>
      </c>
      <c r="C109" s="122" t="s">
        <v>61</v>
      </c>
      <c r="D109" s="133" t="s">
        <v>120</v>
      </c>
      <c r="E109" s="95" t="s">
        <v>121</v>
      </c>
      <c r="F109" s="106">
        <v>18.52</v>
      </c>
      <c r="G109" s="106">
        <v>15.28</v>
      </c>
      <c r="H109" s="130">
        <v>20.059999999999999</v>
      </c>
      <c r="I109" s="108">
        <f t="shared" si="3"/>
        <v>371.51119999999997</v>
      </c>
    </row>
    <row r="110" spans="1:9">
      <c r="A110" s="95" t="s">
        <v>210</v>
      </c>
      <c r="B110" s="140">
        <v>92777</v>
      </c>
      <c r="C110" s="122" t="s">
        <v>61</v>
      </c>
      <c r="D110" s="133" t="s">
        <v>123</v>
      </c>
      <c r="E110" s="95" t="s">
        <v>121</v>
      </c>
      <c r="F110" s="106">
        <v>19.5</v>
      </c>
      <c r="G110" s="106">
        <v>14.29</v>
      </c>
      <c r="H110" s="130">
        <v>18.760000000000002</v>
      </c>
      <c r="I110" s="108">
        <f t="shared" si="3"/>
        <v>365.82000000000005</v>
      </c>
    </row>
    <row r="111" spans="1:9">
      <c r="A111" s="95" t="s">
        <v>211</v>
      </c>
      <c r="B111" s="140">
        <v>92778</v>
      </c>
      <c r="C111" s="109" t="s">
        <v>61</v>
      </c>
      <c r="D111" s="133" t="s">
        <v>125</v>
      </c>
      <c r="E111" s="95" t="s">
        <v>121</v>
      </c>
      <c r="F111" s="106">
        <v>33.61</v>
      </c>
      <c r="G111" s="106">
        <v>12.75</v>
      </c>
      <c r="H111" s="130">
        <v>16.73</v>
      </c>
      <c r="I111" s="108">
        <f t="shared" si="3"/>
        <v>562.2953</v>
      </c>
    </row>
    <row r="112" spans="1:9">
      <c r="A112" s="95" t="s">
        <v>212</v>
      </c>
      <c r="B112" s="140">
        <v>92775</v>
      </c>
      <c r="C112" s="109" t="s">
        <v>61</v>
      </c>
      <c r="D112" s="133" t="s">
        <v>129</v>
      </c>
      <c r="E112" s="95" t="s">
        <v>121</v>
      </c>
      <c r="F112" s="106">
        <v>19.23</v>
      </c>
      <c r="G112" s="106">
        <v>16.21</v>
      </c>
      <c r="H112" s="130">
        <v>21.28</v>
      </c>
      <c r="I112" s="108">
        <f t="shared" si="3"/>
        <v>409.21440000000001</v>
      </c>
    </row>
    <row r="113" spans="1:9">
      <c r="A113" s="95" t="s">
        <v>213</v>
      </c>
      <c r="B113" s="140">
        <v>92722</v>
      </c>
      <c r="C113" s="122" t="s">
        <v>61</v>
      </c>
      <c r="D113" s="135" t="s">
        <v>131</v>
      </c>
      <c r="E113" s="95" t="s">
        <v>92</v>
      </c>
      <c r="F113" s="106">
        <v>1.46</v>
      </c>
      <c r="G113" s="106">
        <v>371.03</v>
      </c>
      <c r="H113" s="130">
        <v>486.98</v>
      </c>
      <c r="I113" s="108">
        <f t="shared" si="3"/>
        <v>710.99080000000004</v>
      </c>
    </row>
    <row r="114" spans="1:9">
      <c r="A114" s="125"/>
      <c r="B114" s="125"/>
      <c r="C114" s="125"/>
      <c r="D114" s="125"/>
      <c r="E114" s="125"/>
      <c r="F114" s="126" t="s">
        <v>86</v>
      </c>
      <c r="G114" s="126"/>
      <c r="H114" s="125"/>
      <c r="I114" s="138">
        <f>SUM(I88:I113)</f>
        <v>176877.95990000002</v>
      </c>
    </row>
    <row r="115" spans="1:9">
      <c r="A115" s="95"/>
      <c r="B115" s="95"/>
      <c r="C115" s="95"/>
      <c r="D115" s="96"/>
      <c r="E115" s="95"/>
      <c r="F115" s="97"/>
      <c r="G115" s="98"/>
      <c r="H115" s="99"/>
      <c r="I115" s="130"/>
    </row>
    <row r="116" spans="1:9">
      <c r="A116" s="100">
        <v>5</v>
      </c>
      <c r="B116" s="100"/>
      <c r="C116" s="100"/>
      <c r="D116" s="101" t="s">
        <v>214</v>
      </c>
      <c r="E116" s="101"/>
      <c r="F116" s="103"/>
      <c r="G116" s="103"/>
      <c r="H116" s="101"/>
      <c r="I116" s="104"/>
    </row>
    <row r="117" spans="1:9">
      <c r="A117" s="131" t="s">
        <v>215</v>
      </c>
      <c r="B117" s="131"/>
      <c r="C117" s="131"/>
      <c r="D117" s="136" t="s">
        <v>216</v>
      </c>
      <c r="E117" s="122"/>
      <c r="F117" s="106"/>
      <c r="G117" s="106"/>
      <c r="H117" s="130"/>
      <c r="I117" s="130"/>
    </row>
    <row r="118" spans="1:9" ht="26.4">
      <c r="A118" s="122" t="s">
        <v>217</v>
      </c>
      <c r="B118" s="122" t="s">
        <v>218</v>
      </c>
      <c r="C118" s="122" t="s">
        <v>61</v>
      </c>
      <c r="D118" s="135" t="s">
        <v>219</v>
      </c>
      <c r="E118" s="122" t="s">
        <v>97</v>
      </c>
      <c r="F118" s="106">
        <v>6.1</v>
      </c>
      <c r="G118" s="106">
        <v>142.15</v>
      </c>
      <c r="H118" s="130">
        <v>186.57</v>
      </c>
      <c r="I118" s="108">
        <f t="shared" ref="I118:I128" si="4">F118*H118</f>
        <v>1138.077</v>
      </c>
    </row>
    <row r="119" spans="1:9">
      <c r="A119" s="131" t="s">
        <v>220</v>
      </c>
      <c r="B119" s="131"/>
      <c r="C119" s="131"/>
      <c r="D119" s="136" t="s">
        <v>221</v>
      </c>
      <c r="E119" s="122"/>
      <c r="F119" s="106"/>
      <c r="G119" s="106"/>
      <c r="H119" s="130"/>
      <c r="I119" s="108"/>
    </row>
    <row r="120" spans="1:9" ht="26.4">
      <c r="A120" s="122" t="s">
        <v>222</v>
      </c>
      <c r="B120" s="122">
        <v>87489</v>
      </c>
      <c r="C120" s="122" t="s">
        <v>61</v>
      </c>
      <c r="D120" s="135" t="s">
        <v>223</v>
      </c>
      <c r="E120" s="122" t="s">
        <v>97</v>
      </c>
      <c r="F120" s="106">
        <v>1015.65</v>
      </c>
      <c r="G120" s="106">
        <v>43.96</v>
      </c>
      <c r="H120" s="130">
        <v>57.7</v>
      </c>
      <c r="I120" s="108">
        <f t="shared" si="4"/>
        <v>58603.005000000005</v>
      </c>
    </row>
    <row r="121" spans="1:9" ht="26.4">
      <c r="A121" s="122" t="s">
        <v>224</v>
      </c>
      <c r="B121" s="122">
        <v>87519</v>
      </c>
      <c r="C121" s="122" t="s">
        <v>61</v>
      </c>
      <c r="D121" s="135" t="s">
        <v>225</v>
      </c>
      <c r="E121" s="122" t="s">
        <v>97</v>
      </c>
      <c r="F121" s="106">
        <v>16.86</v>
      </c>
      <c r="G121" s="106">
        <v>64.98</v>
      </c>
      <c r="H121" s="130">
        <v>85.27</v>
      </c>
      <c r="I121" s="108">
        <f t="shared" si="4"/>
        <v>1437.6522</v>
      </c>
    </row>
    <row r="122" spans="1:9" ht="26.4">
      <c r="A122" s="122" t="s">
        <v>226</v>
      </c>
      <c r="B122" s="122">
        <v>87491</v>
      </c>
      <c r="C122" s="122" t="s">
        <v>61</v>
      </c>
      <c r="D122" s="135" t="s">
        <v>227</v>
      </c>
      <c r="E122" s="122" t="s">
        <v>97</v>
      </c>
      <c r="F122" s="106">
        <v>710.21</v>
      </c>
      <c r="G122" s="106">
        <v>58.93</v>
      </c>
      <c r="H122" s="130">
        <v>77.349999999999994</v>
      </c>
      <c r="I122" s="108">
        <f t="shared" si="4"/>
        <v>54934.743499999997</v>
      </c>
    </row>
    <row r="123" spans="1:9" ht="26.4">
      <c r="A123" s="122" t="s">
        <v>228</v>
      </c>
      <c r="B123" s="122">
        <v>72132</v>
      </c>
      <c r="C123" s="122" t="s">
        <v>61</v>
      </c>
      <c r="D123" s="135" t="s">
        <v>229</v>
      </c>
      <c r="E123" s="122" t="s">
        <v>97</v>
      </c>
      <c r="F123" s="106">
        <v>13.02</v>
      </c>
      <c r="G123" s="106">
        <v>78.42</v>
      </c>
      <c r="H123" s="130">
        <v>102.93</v>
      </c>
      <c r="I123" s="108">
        <f t="shared" si="4"/>
        <v>1340.1486</v>
      </c>
    </row>
    <row r="124" spans="1:9">
      <c r="A124" s="122" t="s">
        <v>230</v>
      </c>
      <c r="B124" s="146">
        <v>93202</v>
      </c>
      <c r="C124" s="122" t="s">
        <v>61</v>
      </c>
      <c r="D124" s="135" t="s">
        <v>231</v>
      </c>
      <c r="E124" s="122" t="s">
        <v>148</v>
      </c>
      <c r="F124" s="106">
        <v>536.28</v>
      </c>
      <c r="G124" s="106">
        <v>19.87</v>
      </c>
      <c r="H124" s="130">
        <v>26.08</v>
      </c>
      <c r="I124" s="108">
        <f t="shared" si="4"/>
        <v>13986.182399999998</v>
      </c>
    </row>
    <row r="125" spans="1:9" ht="26.4">
      <c r="A125" s="122" t="s">
        <v>232</v>
      </c>
      <c r="B125" s="109" t="s">
        <v>233</v>
      </c>
      <c r="C125" s="109" t="s">
        <v>69</v>
      </c>
      <c r="D125" s="135" t="s">
        <v>234</v>
      </c>
      <c r="E125" s="122" t="s">
        <v>97</v>
      </c>
      <c r="F125" s="106">
        <v>15.72</v>
      </c>
      <c r="G125" s="106">
        <v>399.44</v>
      </c>
      <c r="H125" s="130">
        <v>524.27</v>
      </c>
      <c r="I125" s="108">
        <f t="shared" si="4"/>
        <v>8241.5244000000002</v>
      </c>
    </row>
    <row r="126" spans="1:9">
      <c r="A126" s="122" t="s">
        <v>235</v>
      </c>
      <c r="B126" s="122">
        <v>96361</v>
      </c>
      <c r="C126" s="122" t="s">
        <v>61</v>
      </c>
      <c r="D126" s="135" t="s">
        <v>236</v>
      </c>
      <c r="E126" s="122" t="s">
        <v>97</v>
      </c>
      <c r="F126" s="106">
        <v>7.2</v>
      </c>
      <c r="G126" s="106">
        <v>45.06</v>
      </c>
      <c r="H126" s="130">
        <v>59.14</v>
      </c>
      <c r="I126" s="108">
        <f t="shared" si="4"/>
        <v>425.80799999999999</v>
      </c>
    </row>
    <row r="127" spans="1:9">
      <c r="A127" s="131" t="s">
        <v>237</v>
      </c>
      <c r="B127" s="122"/>
      <c r="C127" s="122"/>
      <c r="D127" s="136" t="s">
        <v>238</v>
      </c>
      <c r="E127" s="122"/>
      <c r="F127" s="106"/>
      <c r="G127" s="106"/>
      <c r="H127" s="130"/>
      <c r="I127" s="108"/>
    </row>
    <row r="128" spans="1:9" ht="26.4">
      <c r="A128" s="122" t="s">
        <v>239</v>
      </c>
      <c r="B128" s="122">
        <v>87491</v>
      </c>
      <c r="C128" s="122" t="s">
        <v>61</v>
      </c>
      <c r="D128" s="135" t="s">
        <v>240</v>
      </c>
      <c r="E128" s="122" t="s">
        <v>97</v>
      </c>
      <c r="F128" s="106">
        <v>42.84</v>
      </c>
      <c r="G128" s="106">
        <v>58.93</v>
      </c>
      <c r="H128" s="130">
        <v>77.349999999999994</v>
      </c>
      <c r="I128" s="108">
        <f t="shared" si="4"/>
        <v>3313.674</v>
      </c>
    </row>
    <row r="129" spans="1:9">
      <c r="A129" s="125"/>
      <c r="B129" s="125"/>
      <c r="C129" s="125"/>
      <c r="D129" s="125"/>
      <c r="E129" s="125"/>
      <c r="F129" s="126" t="s">
        <v>86</v>
      </c>
      <c r="G129" s="126"/>
      <c r="H129" s="125"/>
      <c r="I129" s="138">
        <f>SUM(I118:I128)</f>
        <v>143420.81509999998</v>
      </c>
    </row>
    <row r="130" spans="1:9">
      <c r="A130" s="95"/>
      <c r="B130" s="95"/>
      <c r="C130" s="95"/>
      <c r="D130" s="96"/>
      <c r="E130" s="95"/>
      <c r="F130" s="97"/>
      <c r="G130" s="98"/>
      <c r="H130" s="99"/>
      <c r="I130" s="130"/>
    </row>
    <row r="131" spans="1:9">
      <c r="A131" s="100">
        <v>6</v>
      </c>
      <c r="B131" s="147"/>
      <c r="C131" s="147"/>
      <c r="D131" s="101" t="s">
        <v>241</v>
      </c>
      <c r="E131" s="101"/>
      <c r="F131" s="103"/>
      <c r="G131" s="103"/>
      <c r="H131" s="101"/>
      <c r="I131" s="104"/>
    </row>
    <row r="132" spans="1:9">
      <c r="A132" s="84" t="s">
        <v>242</v>
      </c>
      <c r="B132" s="84"/>
      <c r="C132" s="84"/>
      <c r="D132" s="125" t="s">
        <v>243</v>
      </c>
      <c r="E132" s="125"/>
      <c r="F132" s="148"/>
      <c r="G132" s="106"/>
      <c r="H132" s="130"/>
      <c r="I132" s="130"/>
    </row>
    <row r="133" spans="1:9" ht="26.4">
      <c r="A133" s="122" t="s">
        <v>244</v>
      </c>
      <c r="B133" s="122">
        <v>90842</v>
      </c>
      <c r="C133" s="122" t="s">
        <v>61</v>
      </c>
      <c r="D133" s="135" t="s">
        <v>245</v>
      </c>
      <c r="E133" s="95" t="s">
        <v>71</v>
      </c>
      <c r="F133" s="106">
        <v>10</v>
      </c>
      <c r="G133" s="106">
        <v>628.04999999999995</v>
      </c>
      <c r="H133" s="130">
        <v>824.32</v>
      </c>
      <c r="I133" s="108">
        <f t="shared" ref="I133:I182" si="5">F133*H133</f>
        <v>8243.2000000000007</v>
      </c>
    </row>
    <row r="134" spans="1:9" ht="26.4">
      <c r="A134" s="122" t="s">
        <v>246</v>
      </c>
      <c r="B134" s="122"/>
      <c r="C134" s="122" t="s">
        <v>247</v>
      </c>
      <c r="D134" s="135" t="s">
        <v>248</v>
      </c>
      <c r="E134" s="95" t="s">
        <v>71</v>
      </c>
      <c r="F134" s="106">
        <v>5</v>
      </c>
      <c r="G134" s="106">
        <v>803.2</v>
      </c>
      <c r="H134" s="130">
        <v>1054.2</v>
      </c>
      <c r="I134" s="108">
        <f t="shared" si="5"/>
        <v>5271</v>
      </c>
    </row>
    <row r="135" spans="1:9" ht="26.4">
      <c r="A135" s="122" t="s">
        <v>249</v>
      </c>
      <c r="B135" s="122">
        <v>90843</v>
      </c>
      <c r="C135" s="122" t="s">
        <v>61</v>
      </c>
      <c r="D135" s="135" t="s">
        <v>250</v>
      </c>
      <c r="E135" s="95" t="s">
        <v>71</v>
      </c>
      <c r="F135" s="106">
        <v>6</v>
      </c>
      <c r="G135" s="106">
        <v>658.61</v>
      </c>
      <c r="H135" s="130">
        <v>864.43</v>
      </c>
      <c r="I135" s="108">
        <f t="shared" si="5"/>
        <v>5186.58</v>
      </c>
    </row>
    <row r="136" spans="1:9" ht="26.4">
      <c r="A136" s="122" t="s">
        <v>251</v>
      </c>
      <c r="B136" s="122">
        <v>90843</v>
      </c>
      <c r="C136" s="122" t="s">
        <v>61</v>
      </c>
      <c r="D136" s="135" t="s">
        <v>252</v>
      </c>
      <c r="E136" s="95" t="s">
        <v>71</v>
      </c>
      <c r="F136" s="106">
        <v>4</v>
      </c>
      <c r="G136" s="106">
        <v>658.61</v>
      </c>
      <c r="H136" s="130">
        <v>864.43</v>
      </c>
      <c r="I136" s="108">
        <f t="shared" si="5"/>
        <v>3457.72</v>
      </c>
    </row>
    <row r="137" spans="1:9" ht="26.4">
      <c r="A137" s="122" t="s">
        <v>253</v>
      </c>
      <c r="B137" s="122"/>
      <c r="C137" s="122" t="s">
        <v>247</v>
      </c>
      <c r="D137" s="135" t="s">
        <v>254</v>
      </c>
      <c r="E137" s="95" t="s">
        <v>71</v>
      </c>
      <c r="F137" s="106">
        <v>10</v>
      </c>
      <c r="G137" s="106">
        <v>715.26</v>
      </c>
      <c r="H137" s="130">
        <v>938.78</v>
      </c>
      <c r="I137" s="108">
        <f t="shared" si="5"/>
        <v>9387.7999999999993</v>
      </c>
    </row>
    <row r="138" spans="1:9" ht="26.4">
      <c r="A138" s="122" t="s">
        <v>255</v>
      </c>
      <c r="B138" s="122"/>
      <c r="C138" s="122" t="s">
        <v>247</v>
      </c>
      <c r="D138" s="135" t="s">
        <v>256</v>
      </c>
      <c r="E138" s="95" t="s">
        <v>71</v>
      </c>
      <c r="F138" s="106">
        <v>8</v>
      </c>
      <c r="G138" s="106">
        <v>292.35000000000002</v>
      </c>
      <c r="H138" s="130">
        <v>383.71</v>
      </c>
      <c r="I138" s="108">
        <f t="shared" si="5"/>
        <v>3069.68</v>
      </c>
    </row>
    <row r="139" spans="1:9">
      <c r="A139" s="84" t="s">
        <v>257</v>
      </c>
      <c r="B139" s="122"/>
      <c r="C139" s="122"/>
      <c r="D139" s="136" t="s">
        <v>258</v>
      </c>
      <c r="E139" s="122"/>
      <c r="F139" s="106"/>
      <c r="G139" s="106"/>
      <c r="H139" s="130"/>
      <c r="I139" s="108"/>
    </row>
    <row r="140" spans="1:9">
      <c r="A140" s="122" t="s">
        <v>259</v>
      </c>
      <c r="B140" s="109" t="s">
        <v>260</v>
      </c>
      <c r="C140" s="109" t="s">
        <v>61</v>
      </c>
      <c r="D140" s="135" t="s">
        <v>261</v>
      </c>
      <c r="E140" s="95" t="s">
        <v>71</v>
      </c>
      <c r="F140" s="106">
        <v>8</v>
      </c>
      <c r="G140" s="106">
        <v>69.27</v>
      </c>
      <c r="H140" s="130">
        <v>90.92</v>
      </c>
      <c r="I140" s="108">
        <f t="shared" si="5"/>
        <v>727.36</v>
      </c>
    </row>
    <row r="141" spans="1:9">
      <c r="A141" s="122" t="s">
        <v>262</v>
      </c>
      <c r="B141" s="109">
        <v>100866</v>
      </c>
      <c r="C141" s="140" t="s">
        <v>61</v>
      </c>
      <c r="D141" s="135" t="s">
        <v>263</v>
      </c>
      <c r="E141" s="95" t="s">
        <v>71</v>
      </c>
      <c r="F141" s="106">
        <v>14</v>
      </c>
      <c r="G141" s="106">
        <v>261.14</v>
      </c>
      <c r="H141" s="130">
        <v>342.75</v>
      </c>
      <c r="I141" s="108">
        <f t="shared" si="5"/>
        <v>4798.5</v>
      </c>
    </row>
    <row r="142" spans="1:9">
      <c r="A142" s="122" t="s">
        <v>264</v>
      </c>
      <c r="B142" s="122"/>
      <c r="C142" s="122" t="s">
        <v>247</v>
      </c>
      <c r="D142" s="135" t="s">
        <v>265</v>
      </c>
      <c r="E142" s="95" t="s">
        <v>97</v>
      </c>
      <c r="F142" s="106">
        <v>19.2</v>
      </c>
      <c r="G142" s="106">
        <v>177.24</v>
      </c>
      <c r="H142" s="130">
        <v>232.63</v>
      </c>
      <c r="I142" s="108">
        <f t="shared" si="5"/>
        <v>4466.4960000000001</v>
      </c>
    </row>
    <row r="143" spans="1:9">
      <c r="A143" s="84" t="s">
        <v>266</v>
      </c>
      <c r="B143" s="122"/>
      <c r="C143" s="122"/>
      <c r="D143" s="136" t="s">
        <v>267</v>
      </c>
      <c r="E143" s="122"/>
      <c r="F143" s="106"/>
      <c r="G143" s="106"/>
      <c r="H143" s="130"/>
      <c r="I143" s="108"/>
    </row>
    <row r="144" spans="1:9" ht="26.4">
      <c r="A144" s="122" t="s">
        <v>268</v>
      </c>
      <c r="B144" s="122"/>
      <c r="C144" s="122" t="s">
        <v>247</v>
      </c>
      <c r="D144" s="135" t="s">
        <v>269</v>
      </c>
      <c r="E144" s="122" t="s">
        <v>71</v>
      </c>
      <c r="F144" s="106">
        <v>1</v>
      </c>
      <c r="G144" s="106">
        <v>1096.55</v>
      </c>
      <c r="H144" s="130">
        <v>1439.22</v>
      </c>
      <c r="I144" s="108">
        <f t="shared" si="5"/>
        <v>1439.22</v>
      </c>
    </row>
    <row r="145" spans="1:9" ht="26.4">
      <c r="A145" s="122" t="s">
        <v>270</v>
      </c>
      <c r="B145" s="122"/>
      <c r="C145" s="122" t="s">
        <v>247</v>
      </c>
      <c r="D145" s="135" t="s">
        <v>271</v>
      </c>
      <c r="E145" s="122" t="s">
        <v>97</v>
      </c>
      <c r="F145" s="106">
        <v>1.68</v>
      </c>
      <c r="G145" s="106">
        <v>501.36</v>
      </c>
      <c r="H145" s="130">
        <v>658.04</v>
      </c>
      <c r="I145" s="108">
        <f t="shared" si="5"/>
        <v>1105.5072</v>
      </c>
    </row>
    <row r="146" spans="1:9" ht="26.4">
      <c r="A146" s="122" t="s">
        <v>272</v>
      </c>
      <c r="B146" s="122"/>
      <c r="C146" s="122" t="s">
        <v>247</v>
      </c>
      <c r="D146" s="135" t="s">
        <v>273</v>
      </c>
      <c r="E146" s="122" t="s">
        <v>97</v>
      </c>
      <c r="F146" s="106">
        <v>6.72</v>
      </c>
      <c r="G146" s="106">
        <v>501.36</v>
      </c>
      <c r="H146" s="130">
        <v>658.04</v>
      </c>
      <c r="I146" s="108">
        <f t="shared" si="5"/>
        <v>4422.0288</v>
      </c>
    </row>
    <row r="147" spans="1:9" ht="26.4">
      <c r="A147" s="122" t="s">
        <v>274</v>
      </c>
      <c r="B147" s="122">
        <v>100702</v>
      </c>
      <c r="C147" s="122" t="s">
        <v>61</v>
      </c>
      <c r="D147" s="135" t="s">
        <v>275</v>
      </c>
      <c r="E147" s="122" t="s">
        <v>97</v>
      </c>
      <c r="F147" s="106">
        <v>143.1</v>
      </c>
      <c r="G147" s="106">
        <v>416.75</v>
      </c>
      <c r="H147" s="130">
        <v>546.98</v>
      </c>
      <c r="I147" s="108">
        <f t="shared" si="5"/>
        <v>78272.838000000003</v>
      </c>
    </row>
    <row r="148" spans="1:9" ht="26.4">
      <c r="A148" s="122" t="s">
        <v>276</v>
      </c>
      <c r="B148" s="122">
        <v>100702</v>
      </c>
      <c r="C148" s="122" t="s">
        <v>61</v>
      </c>
      <c r="D148" s="135" t="s">
        <v>277</v>
      </c>
      <c r="E148" s="122" t="s">
        <v>97</v>
      </c>
      <c r="F148" s="106">
        <v>5.04</v>
      </c>
      <c r="G148" s="106">
        <v>416.75</v>
      </c>
      <c r="H148" s="130">
        <v>546.98</v>
      </c>
      <c r="I148" s="108">
        <f t="shared" si="5"/>
        <v>2756.7791999999999</v>
      </c>
    </row>
    <row r="149" spans="1:9" ht="26.4">
      <c r="A149" s="122" t="s">
        <v>278</v>
      </c>
      <c r="B149" s="122">
        <v>91341</v>
      </c>
      <c r="C149" s="122" t="s">
        <v>61</v>
      </c>
      <c r="D149" s="135" t="s">
        <v>279</v>
      </c>
      <c r="E149" s="122" t="s">
        <v>97</v>
      </c>
      <c r="F149" s="106">
        <v>4.08</v>
      </c>
      <c r="G149" s="106">
        <v>501.36</v>
      </c>
      <c r="H149" s="130">
        <v>658.04</v>
      </c>
      <c r="I149" s="108">
        <f t="shared" si="5"/>
        <v>2684.8031999999998</v>
      </c>
    </row>
    <row r="150" spans="1:9" ht="26.4">
      <c r="A150" s="122" t="s">
        <v>280</v>
      </c>
      <c r="B150" s="122">
        <v>91341</v>
      </c>
      <c r="C150" s="122" t="s">
        <v>61</v>
      </c>
      <c r="D150" s="135" t="s">
        <v>281</v>
      </c>
      <c r="E150" s="122" t="s">
        <v>97</v>
      </c>
      <c r="F150" s="106">
        <v>5.25</v>
      </c>
      <c r="G150" s="106">
        <v>501.36</v>
      </c>
      <c r="H150" s="130">
        <v>658.04</v>
      </c>
      <c r="I150" s="108">
        <f t="shared" si="5"/>
        <v>3454.71</v>
      </c>
    </row>
    <row r="151" spans="1:9">
      <c r="A151" s="84" t="s">
        <v>282</v>
      </c>
      <c r="B151" s="84"/>
      <c r="C151" s="84"/>
      <c r="D151" s="125" t="s">
        <v>283</v>
      </c>
      <c r="E151" s="125"/>
      <c r="F151" s="106"/>
      <c r="G151" s="106"/>
      <c r="H151" s="130"/>
      <c r="I151" s="108"/>
    </row>
    <row r="152" spans="1:9">
      <c r="A152" s="122" t="s">
        <v>284</v>
      </c>
      <c r="B152" s="122" t="s">
        <v>285</v>
      </c>
      <c r="C152" s="122" t="s">
        <v>61</v>
      </c>
      <c r="D152" s="135" t="s">
        <v>286</v>
      </c>
      <c r="E152" s="95" t="s">
        <v>71</v>
      </c>
      <c r="F152" s="106">
        <v>1</v>
      </c>
      <c r="G152" s="106">
        <v>1239.0899999999999</v>
      </c>
      <c r="H152" s="130">
        <v>1626.31</v>
      </c>
      <c r="I152" s="108">
        <f t="shared" si="5"/>
        <v>1626.31</v>
      </c>
    </row>
    <row r="153" spans="1:9" ht="26.4">
      <c r="A153" s="122" t="s">
        <v>287</v>
      </c>
      <c r="B153" s="122" t="s">
        <v>285</v>
      </c>
      <c r="C153" s="122" t="s">
        <v>61</v>
      </c>
      <c r="D153" s="135" t="s">
        <v>288</v>
      </c>
      <c r="E153" s="95" t="s">
        <v>71</v>
      </c>
      <c r="F153" s="106">
        <v>1</v>
      </c>
      <c r="G153" s="106">
        <v>1239.0899999999999</v>
      </c>
      <c r="H153" s="130">
        <v>1626.31</v>
      </c>
      <c r="I153" s="108">
        <f t="shared" si="5"/>
        <v>1626.31</v>
      </c>
    </row>
    <row r="154" spans="1:9">
      <c r="A154" s="122" t="s">
        <v>289</v>
      </c>
      <c r="B154" s="122">
        <v>72120</v>
      </c>
      <c r="C154" s="122" t="s">
        <v>61</v>
      </c>
      <c r="D154" s="135" t="s">
        <v>290</v>
      </c>
      <c r="E154" s="95" t="s">
        <v>97</v>
      </c>
      <c r="F154" s="106">
        <v>3.53</v>
      </c>
      <c r="G154" s="106">
        <v>286.89999999999998</v>
      </c>
      <c r="H154" s="130">
        <v>376.56</v>
      </c>
      <c r="I154" s="108">
        <f t="shared" si="5"/>
        <v>1329.2567999999999</v>
      </c>
    </row>
    <row r="155" spans="1:9">
      <c r="A155" s="84" t="s">
        <v>291</v>
      </c>
      <c r="B155" s="84"/>
      <c r="C155" s="84"/>
      <c r="D155" s="125" t="s">
        <v>292</v>
      </c>
      <c r="E155" s="125"/>
      <c r="F155" s="106"/>
      <c r="G155" s="106"/>
      <c r="H155" s="130"/>
      <c r="I155" s="108"/>
    </row>
    <row r="156" spans="1:9">
      <c r="A156" s="122" t="s">
        <v>293</v>
      </c>
      <c r="B156" s="122">
        <v>94559</v>
      </c>
      <c r="C156" s="122" t="s">
        <v>61</v>
      </c>
      <c r="D156" s="135" t="s">
        <v>294</v>
      </c>
      <c r="E156" s="122" t="s">
        <v>97</v>
      </c>
      <c r="F156" s="106">
        <v>1.75</v>
      </c>
      <c r="G156" s="106">
        <v>540.86</v>
      </c>
      <c r="H156" s="130">
        <v>709.88</v>
      </c>
      <c r="I156" s="108">
        <f t="shared" si="5"/>
        <v>1242.29</v>
      </c>
    </row>
    <row r="157" spans="1:9">
      <c r="A157" s="122" t="s">
        <v>295</v>
      </c>
      <c r="B157" s="122">
        <v>94559</v>
      </c>
      <c r="C157" s="122" t="s">
        <v>61</v>
      </c>
      <c r="D157" s="135" t="s">
        <v>296</v>
      </c>
      <c r="E157" s="122" t="s">
        <v>97</v>
      </c>
      <c r="F157" s="106">
        <v>1.6</v>
      </c>
      <c r="G157" s="106">
        <v>540.86</v>
      </c>
      <c r="H157" s="130">
        <v>709.88</v>
      </c>
      <c r="I157" s="108">
        <f t="shared" si="5"/>
        <v>1135.808</v>
      </c>
    </row>
    <row r="158" spans="1:9">
      <c r="A158" s="122" t="s">
        <v>297</v>
      </c>
      <c r="B158" s="122">
        <v>100674</v>
      </c>
      <c r="C158" s="122" t="s">
        <v>61</v>
      </c>
      <c r="D158" s="135" t="s">
        <v>298</v>
      </c>
      <c r="E158" s="122" t="s">
        <v>97</v>
      </c>
      <c r="F158" s="106">
        <v>3.22</v>
      </c>
      <c r="G158" s="106">
        <v>281.69</v>
      </c>
      <c r="H158" s="130">
        <v>369.69</v>
      </c>
      <c r="I158" s="108">
        <f t="shared" si="5"/>
        <v>1190.4018000000001</v>
      </c>
    </row>
    <row r="159" spans="1:9">
      <c r="A159" s="122" t="s">
        <v>299</v>
      </c>
      <c r="B159" s="122">
        <v>94559</v>
      </c>
      <c r="C159" s="122" t="s">
        <v>61</v>
      </c>
      <c r="D159" s="135" t="s">
        <v>300</v>
      </c>
      <c r="E159" s="122" t="s">
        <v>97</v>
      </c>
      <c r="F159" s="106">
        <v>2.0299999999999998</v>
      </c>
      <c r="G159" s="106">
        <v>540.86</v>
      </c>
      <c r="H159" s="130">
        <v>709.88</v>
      </c>
      <c r="I159" s="108">
        <f t="shared" si="5"/>
        <v>1441.0563999999999</v>
      </c>
    </row>
    <row r="160" spans="1:9">
      <c r="A160" s="122" t="s">
        <v>301</v>
      </c>
      <c r="B160" s="122">
        <v>100674</v>
      </c>
      <c r="C160" s="122" t="s">
        <v>61</v>
      </c>
      <c r="D160" s="135" t="s">
        <v>302</v>
      </c>
      <c r="E160" s="122" t="s">
        <v>97</v>
      </c>
      <c r="F160" s="106">
        <v>2.16</v>
      </c>
      <c r="G160" s="106">
        <v>281.69</v>
      </c>
      <c r="H160" s="130">
        <v>369.69</v>
      </c>
      <c r="I160" s="108">
        <f t="shared" si="5"/>
        <v>798.5304000000001</v>
      </c>
    </row>
    <row r="161" spans="1:9" ht="26.4">
      <c r="A161" s="122" t="s">
        <v>303</v>
      </c>
      <c r="B161" s="122">
        <v>94569</v>
      </c>
      <c r="C161" s="122" t="s">
        <v>61</v>
      </c>
      <c r="D161" s="135" t="s">
        <v>304</v>
      </c>
      <c r="E161" s="122" t="s">
        <v>97</v>
      </c>
      <c r="F161" s="106">
        <v>2.1</v>
      </c>
      <c r="G161" s="106">
        <v>408.49</v>
      </c>
      <c r="H161" s="130">
        <v>536.14</v>
      </c>
      <c r="I161" s="108">
        <f t="shared" si="5"/>
        <v>1125.894</v>
      </c>
    </row>
    <row r="162" spans="1:9" ht="26.4">
      <c r="A162" s="122" t="s">
        <v>305</v>
      </c>
      <c r="B162" s="122">
        <v>94569</v>
      </c>
      <c r="C162" s="122" t="s">
        <v>61</v>
      </c>
      <c r="D162" s="135" t="s">
        <v>306</v>
      </c>
      <c r="E162" s="122" t="s">
        <v>97</v>
      </c>
      <c r="F162" s="106">
        <v>12.6</v>
      </c>
      <c r="G162" s="106">
        <v>408.49</v>
      </c>
      <c r="H162" s="130">
        <v>536.14</v>
      </c>
      <c r="I162" s="108">
        <f t="shared" si="5"/>
        <v>6755.3639999999996</v>
      </c>
    </row>
    <row r="163" spans="1:9" ht="26.4">
      <c r="A163" s="122" t="s">
        <v>307</v>
      </c>
      <c r="B163" s="122">
        <v>94569</v>
      </c>
      <c r="C163" s="122" t="s">
        <v>61</v>
      </c>
      <c r="D163" s="135" t="s">
        <v>308</v>
      </c>
      <c r="E163" s="122" t="s">
        <v>97</v>
      </c>
      <c r="F163" s="106">
        <v>6.3</v>
      </c>
      <c r="G163" s="106">
        <v>408.49</v>
      </c>
      <c r="H163" s="130">
        <v>536.14</v>
      </c>
      <c r="I163" s="108">
        <f t="shared" si="5"/>
        <v>3377.6819999999998</v>
      </c>
    </row>
    <row r="164" spans="1:9" ht="26.4">
      <c r="A164" s="122" t="s">
        <v>309</v>
      </c>
      <c r="B164" s="122">
        <v>94569</v>
      </c>
      <c r="C164" s="122" t="s">
        <v>61</v>
      </c>
      <c r="D164" s="135" t="s">
        <v>310</v>
      </c>
      <c r="E164" s="122" t="s">
        <v>97</v>
      </c>
      <c r="F164" s="106">
        <v>18.899999999999999</v>
      </c>
      <c r="G164" s="106">
        <v>408.49</v>
      </c>
      <c r="H164" s="130">
        <v>536.14</v>
      </c>
      <c r="I164" s="108">
        <f t="shared" si="5"/>
        <v>10133.045999999998</v>
      </c>
    </row>
    <row r="165" spans="1:9" ht="26.4">
      <c r="A165" s="122" t="s">
        <v>311</v>
      </c>
      <c r="B165" s="122">
        <v>94569</v>
      </c>
      <c r="C165" s="122" t="s">
        <v>61</v>
      </c>
      <c r="D165" s="135" t="s">
        <v>312</v>
      </c>
      <c r="E165" s="122" t="s">
        <v>97</v>
      </c>
      <c r="F165" s="106">
        <v>2.1</v>
      </c>
      <c r="G165" s="106">
        <v>408.49</v>
      </c>
      <c r="H165" s="130">
        <v>536.14</v>
      </c>
      <c r="I165" s="108">
        <f t="shared" si="5"/>
        <v>1125.894</v>
      </c>
    </row>
    <row r="166" spans="1:9" ht="26.4">
      <c r="A166" s="122" t="s">
        <v>313</v>
      </c>
      <c r="B166" s="122">
        <v>94569</v>
      </c>
      <c r="C166" s="122" t="s">
        <v>61</v>
      </c>
      <c r="D166" s="135" t="s">
        <v>314</v>
      </c>
      <c r="E166" s="122" t="s">
        <v>97</v>
      </c>
      <c r="F166" s="106">
        <v>6.3</v>
      </c>
      <c r="G166" s="106">
        <v>408.49</v>
      </c>
      <c r="H166" s="130">
        <v>536.14</v>
      </c>
      <c r="I166" s="108">
        <f t="shared" si="5"/>
        <v>3377.6819999999998</v>
      </c>
    </row>
    <row r="167" spans="1:9" ht="26.4">
      <c r="A167" s="122" t="s">
        <v>315</v>
      </c>
      <c r="B167" s="122">
        <v>94569</v>
      </c>
      <c r="C167" s="122" t="s">
        <v>61</v>
      </c>
      <c r="D167" s="135" t="s">
        <v>316</v>
      </c>
      <c r="E167" s="122" t="s">
        <v>97</v>
      </c>
      <c r="F167" s="106">
        <v>8.4</v>
      </c>
      <c r="G167" s="106">
        <v>408.49</v>
      </c>
      <c r="H167" s="130">
        <v>536.14</v>
      </c>
      <c r="I167" s="108">
        <f t="shared" si="5"/>
        <v>4503.576</v>
      </c>
    </row>
    <row r="168" spans="1:9" ht="26.4">
      <c r="A168" s="122" t="s">
        <v>317</v>
      </c>
      <c r="B168" s="122">
        <v>94569</v>
      </c>
      <c r="C168" s="122" t="s">
        <v>61</v>
      </c>
      <c r="D168" s="135" t="s">
        <v>318</v>
      </c>
      <c r="E168" s="122" t="s">
        <v>97</v>
      </c>
      <c r="F168" s="106">
        <v>12.6</v>
      </c>
      <c r="G168" s="106">
        <v>408.49</v>
      </c>
      <c r="H168" s="130">
        <v>536.14</v>
      </c>
      <c r="I168" s="108">
        <f t="shared" si="5"/>
        <v>6755.3639999999996</v>
      </c>
    </row>
    <row r="169" spans="1:9" ht="26.4">
      <c r="A169" s="122" t="s">
        <v>319</v>
      </c>
      <c r="B169" s="122">
        <v>94569</v>
      </c>
      <c r="C169" s="122" t="s">
        <v>61</v>
      </c>
      <c r="D169" s="135" t="s">
        <v>320</v>
      </c>
      <c r="E169" s="122" t="s">
        <v>97</v>
      </c>
      <c r="F169" s="106">
        <v>33.6</v>
      </c>
      <c r="G169" s="106">
        <v>408.49</v>
      </c>
      <c r="H169" s="130">
        <v>536.14</v>
      </c>
      <c r="I169" s="108">
        <f t="shared" si="5"/>
        <v>18014.304</v>
      </c>
    </row>
    <row r="170" spans="1:9" ht="26.4">
      <c r="A170" s="122" t="s">
        <v>321</v>
      </c>
      <c r="B170" s="122">
        <v>94569</v>
      </c>
      <c r="C170" s="122" t="s">
        <v>61</v>
      </c>
      <c r="D170" s="135" t="s">
        <v>322</v>
      </c>
      <c r="E170" s="122" t="s">
        <v>97</v>
      </c>
      <c r="F170" s="106">
        <v>16.8</v>
      </c>
      <c r="G170" s="106">
        <v>408.49</v>
      </c>
      <c r="H170" s="130">
        <v>536.14</v>
      </c>
      <c r="I170" s="108">
        <f t="shared" si="5"/>
        <v>9007.152</v>
      </c>
    </row>
    <row r="171" spans="1:9">
      <c r="A171" s="122" t="s">
        <v>323</v>
      </c>
      <c r="B171" s="122">
        <v>100674</v>
      </c>
      <c r="C171" s="122" t="s">
        <v>61</v>
      </c>
      <c r="D171" s="135" t="s">
        <v>324</v>
      </c>
      <c r="E171" s="122" t="s">
        <v>97</v>
      </c>
      <c r="F171" s="106">
        <v>5.44</v>
      </c>
      <c r="G171" s="106">
        <v>281.67</v>
      </c>
      <c r="H171" s="130">
        <v>369.69</v>
      </c>
      <c r="I171" s="108">
        <f t="shared" si="5"/>
        <v>2011.1136000000001</v>
      </c>
    </row>
    <row r="172" spans="1:9">
      <c r="A172" s="122" t="s">
        <v>325</v>
      </c>
      <c r="B172" s="122"/>
      <c r="C172" s="122" t="s">
        <v>247</v>
      </c>
      <c r="D172" s="135" t="s">
        <v>326</v>
      </c>
      <c r="E172" s="122" t="s">
        <v>97</v>
      </c>
      <c r="F172" s="106">
        <v>19.38</v>
      </c>
      <c r="G172" s="106">
        <v>99.32</v>
      </c>
      <c r="H172" s="130">
        <v>130.36000000000001</v>
      </c>
      <c r="I172" s="108">
        <f t="shared" si="5"/>
        <v>2526.3768</v>
      </c>
    </row>
    <row r="173" spans="1:9">
      <c r="A173" s="84" t="s">
        <v>327</v>
      </c>
      <c r="B173" s="131"/>
      <c r="C173" s="131"/>
      <c r="D173" s="136" t="s">
        <v>328</v>
      </c>
      <c r="E173" s="122"/>
      <c r="F173" s="106"/>
      <c r="G173" s="106"/>
      <c r="H173" s="130"/>
      <c r="I173" s="108"/>
    </row>
    <row r="174" spans="1:9">
      <c r="A174" s="122" t="s">
        <v>329</v>
      </c>
      <c r="B174" s="122">
        <v>72118</v>
      </c>
      <c r="C174" s="122" t="s">
        <v>61</v>
      </c>
      <c r="D174" s="135" t="s">
        <v>330</v>
      </c>
      <c r="E174" s="122" t="s">
        <v>97</v>
      </c>
      <c r="F174" s="106">
        <v>5.38</v>
      </c>
      <c r="G174" s="106">
        <v>175.56</v>
      </c>
      <c r="H174" s="130">
        <v>230.42</v>
      </c>
      <c r="I174" s="108">
        <f t="shared" si="5"/>
        <v>1239.6596</v>
      </c>
    </row>
    <row r="175" spans="1:9">
      <c r="A175" s="122" t="s">
        <v>331</v>
      </c>
      <c r="B175" s="95">
        <v>72120</v>
      </c>
      <c r="C175" s="122" t="s">
        <v>61</v>
      </c>
      <c r="D175" s="135" t="s">
        <v>332</v>
      </c>
      <c r="E175" s="122" t="s">
        <v>97</v>
      </c>
      <c r="F175" s="106">
        <v>7.2</v>
      </c>
      <c r="G175" s="106">
        <v>286.89999999999998</v>
      </c>
      <c r="H175" s="130">
        <v>376.56</v>
      </c>
      <c r="I175" s="108">
        <f t="shared" si="5"/>
        <v>2711.232</v>
      </c>
    </row>
    <row r="176" spans="1:9">
      <c r="A176" s="122" t="s">
        <v>333</v>
      </c>
      <c r="B176" s="95">
        <v>72120</v>
      </c>
      <c r="C176" s="122" t="s">
        <v>61</v>
      </c>
      <c r="D176" s="135" t="s">
        <v>334</v>
      </c>
      <c r="E176" s="122" t="s">
        <v>97</v>
      </c>
      <c r="F176" s="106">
        <v>3.57</v>
      </c>
      <c r="G176" s="106">
        <v>286.89999999999998</v>
      </c>
      <c r="H176" s="130">
        <v>376.56</v>
      </c>
      <c r="I176" s="108">
        <f t="shared" si="5"/>
        <v>1344.3191999999999</v>
      </c>
    </row>
    <row r="177" spans="1:9">
      <c r="A177" s="122" t="s">
        <v>335</v>
      </c>
      <c r="B177" s="122">
        <v>85005</v>
      </c>
      <c r="C177" s="122" t="s">
        <v>61</v>
      </c>
      <c r="D177" s="135" t="s">
        <v>336</v>
      </c>
      <c r="E177" s="122" t="s">
        <v>97</v>
      </c>
      <c r="F177" s="106">
        <v>16.899999999999999</v>
      </c>
      <c r="G177" s="106">
        <v>400.49</v>
      </c>
      <c r="H177" s="130">
        <v>525.64</v>
      </c>
      <c r="I177" s="108">
        <f t="shared" si="5"/>
        <v>8883.3159999999989</v>
      </c>
    </row>
    <row r="178" spans="1:9">
      <c r="A178" s="84" t="s">
        <v>337</v>
      </c>
      <c r="B178" s="122"/>
      <c r="C178" s="122"/>
      <c r="D178" s="136" t="s">
        <v>338</v>
      </c>
      <c r="E178" s="122"/>
      <c r="F178" s="106"/>
      <c r="G178" s="106"/>
      <c r="H178" s="130"/>
      <c r="I178" s="108"/>
    </row>
    <row r="179" spans="1:9">
      <c r="A179" s="122" t="s">
        <v>339</v>
      </c>
      <c r="B179" s="122"/>
      <c r="C179" s="122" t="s">
        <v>247</v>
      </c>
      <c r="D179" s="135" t="s">
        <v>340</v>
      </c>
      <c r="E179" s="122" t="s">
        <v>97</v>
      </c>
      <c r="F179" s="106">
        <v>69.790000000000006</v>
      </c>
      <c r="G179" s="106">
        <v>157.38999999999999</v>
      </c>
      <c r="H179" s="130">
        <v>206.57</v>
      </c>
      <c r="I179" s="108">
        <f t="shared" si="5"/>
        <v>14416.5203</v>
      </c>
    </row>
    <row r="180" spans="1:9">
      <c r="A180" s="122" t="s">
        <v>341</v>
      </c>
      <c r="B180" s="122"/>
      <c r="C180" s="122" t="s">
        <v>247</v>
      </c>
      <c r="D180" s="135" t="s">
        <v>342</v>
      </c>
      <c r="E180" s="122" t="s">
        <v>97</v>
      </c>
      <c r="F180" s="106">
        <v>20.52</v>
      </c>
      <c r="G180" s="106">
        <v>158.99</v>
      </c>
      <c r="H180" s="130">
        <v>208.66</v>
      </c>
      <c r="I180" s="108">
        <f t="shared" si="5"/>
        <v>4281.7031999999999</v>
      </c>
    </row>
    <row r="181" spans="1:9">
      <c r="A181" s="122" t="s">
        <v>343</v>
      </c>
      <c r="B181" s="122"/>
      <c r="C181" s="122" t="s">
        <v>247</v>
      </c>
      <c r="D181" s="135" t="s">
        <v>344</v>
      </c>
      <c r="E181" s="122" t="s">
        <v>97</v>
      </c>
      <c r="F181" s="106">
        <v>164.44</v>
      </c>
      <c r="G181" s="106">
        <v>233.96</v>
      </c>
      <c r="H181" s="130">
        <v>307.07</v>
      </c>
      <c r="I181" s="108">
        <f t="shared" si="5"/>
        <v>50494.590799999998</v>
      </c>
    </row>
    <row r="182" spans="1:9">
      <c r="A182" s="122" t="s">
        <v>345</v>
      </c>
      <c r="B182" s="122"/>
      <c r="C182" s="122" t="s">
        <v>247</v>
      </c>
      <c r="D182" s="135" t="s">
        <v>346</v>
      </c>
      <c r="E182" s="122" t="s">
        <v>97</v>
      </c>
      <c r="F182" s="106">
        <v>13.5</v>
      </c>
      <c r="G182" s="106">
        <v>304.83999999999997</v>
      </c>
      <c r="H182" s="130">
        <v>400.1</v>
      </c>
      <c r="I182" s="108">
        <f t="shared" si="5"/>
        <v>5401.35</v>
      </c>
    </row>
    <row r="183" spans="1:9">
      <c r="A183" s="125"/>
      <c r="B183" s="125"/>
      <c r="C183" s="125"/>
      <c r="D183" s="125"/>
      <c r="E183" s="125"/>
      <c r="F183" s="126" t="s">
        <v>86</v>
      </c>
      <c r="G183" s="126"/>
      <c r="H183" s="125"/>
      <c r="I183" s="138">
        <f>SUM(I133:I182)</f>
        <v>306620.32529999991</v>
      </c>
    </row>
    <row r="184" spans="1:9">
      <c r="A184" s="95"/>
      <c r="B184" s="95"/>
      <c r="C184" s="95"/>
      <c r="D184" s="96"/>
      <c r="E184" s="95"/>
      <c r="F184" s="97"/>
      <c r="G184" s="98"/>
      <c r="H184" s="99"/>
      <c r="I184" s="130"/>
    </row>
    <row r="185" spans="1:9">
      <c r="A185" s="100">
        <v>7</v>
      </c>
      <c r="B185" s="147"/>
      <c r="C185" s="147"/>
      <c r="D185" s="101" t="s">
        <v>347</v>
      </c>
      <c r="E185" s="101"/>
      <c r="F185" s="103"/>
      <c r="G185" s="103"/>
      <c r="H185" s="101"/>
      <c r="I185" s="104"/>
    </row>
    <row r="186" spans="1:9">
      <c r="A186" s="122" t="s">
        <v>348</v>
      </c>
      <c r="B186" s="122"/>
      <c r="C186" s="149" t="s">
        <v>247</v>
      </c>
      <c r="D186" s="135" t="s">
        <v>349</v>
      </c>
      <c r="E186" s="122" t="s">
        <v>97</v>
      </c>
      <c r="F186" s="106">
        <v>1451.75</v>
      </c>
      <c r="G186" s="106">
        <v>119.53</v>
      </c>
      <c r="H186" s="130">
        <v>156.88</v>
      </c>
      <c r="I186" s="108">
        <f t="shared" ref="I186:I193" si="6">F186*H186</f>
        <v>227750.53999999998</v>
      </c>
    </row>
    <row r="187" spans="1:9">
      <c r="A187" s="122" t="s">
        <v>350</v>
      </c>
      <c r="B187" s="122"/>
      <c r="C187" s="122" t="s">
        <v>247</v>
      </c>
      <c r="D187" s="135" t="s">
        <v>351</v>
      </c>
      <c r="E187" s="122" t="s">
        <v>97</v>
      </c>
      <c r="F187" s="106">
        <v>1402.03</v>
      </c>
      <c r="G187" s="106">
        <v>179.64</v>
      </c>
      <c r="H187" s="130">
        <v>235.78</v>
      </c>
      <c r="I187" s="108">
        <f t="shared" si="6"/>
        <v>330570.63339999999</v>
      </c>
    </row>
    <row r="188" spans="1:9">
      <c r="A188" s="122" t="s">
        <v>352</v>
      </c>
      <c r="B188" s="122" t="s">
        <v>353</v>
      </c>
      <c r="C188" s="149" t="s">
        <v>69</v>
      </c>
      <c r="D188" s="135" t="s">
        <v>354</v>
      </c>
      <c r="E188" s="122" t="s">
        <v>148</v>
      </c>
      <c r="F188" s="106">
        <v>83.13</v>
      </c>
      <c r="G188" s="106">
        <v>50.46</v>
      </c>
      <c r="H188" s="130">
        <v>66.23</v>
      </c>
      <c r="I188" s="108">
        <f t="shared" si="6"/>
        <v>5505.6998999999996</v>
      </c>
    </row>
    <row r="189" spans="1:9">
      <c r="A189" s="122" t="s">
        <v>355</v>
      </c>
      <c r="B189" s="122">
        <v>94228</v>
      </c>
      <c r="C189" s="149" t="s">
        <v>61</v>
      </c>
      <c r="D189" s="135" t="s">
        <v>356</v>
      </c>
      <c r="E189" s="122" t="s">
        <v>97</v>
      </c>
      <c r="F189" s="106">
        <v>115.14</v>
      </c>
      <c r="G189" s="106">
        <v>72.45</v>
      </c>
      <c r="H189" s="130">
        <v>95.09</v>
      </c>
      <c r="I189" s="108">
        <f t="shared" si="6"/>
        <v>10948.6626</v>
      </c>
    </row>
    <row r="190" spans="1:9">
      <c r="A190" s="122" t="s">
        <v>357</v>
      </c>
      <c r="B190" s="122">
        <v>94231</v>
      </c>
      <c r="C190" s="149" t="s">
        <v>61</v>
      </c>
      <c r="D190" s="135" t="s">
        <v>358</v>
      </c>
      <c r="E190" s="122" t="s">
        <v>148</v>
      </c>
      <c r="F190" s="106">
        <v>139.80000000000001</v>
      </c>
      <c r="G190" s="106">
        <v>41.7</v>
      </c>
      <c r="H190" s="130">
        <v>54.73</v>
      </c>
      <c r="I190" s="108">
        <f t="shared" si="6"/>
        <v>7651.2539999999999</v>
      </c>
    </row>
    <row r="191" spans="1:9">
      <c r="A191" s="122" t="s">
        <v>359</v>
      </c>
      <c r="B191" s="122">
        <v>94231</v>
      </c>
      <c r="C191" s="149" t="s">
        <v>61</v>
      </c>
      <c r="D191" s="135" t="s">
        <v>360</v>
      </c>
      <c r="E191" s="122" t="s">
        <v>148</v>
      </c>
      <c r="F191" s="106">
        <v>66.150000000000006</v>
      </c>
      <c r="G191" s="106">
        <v>41.7</v>
      </c>
      <c r="H191" s="130">
        <v>54.73</v>
      </c>
      <c r="I191" s="108">
        <f t="shared" si="6"/>
        <v>3620.3895000000002</v>
      </c>
    </row>
    <row r="192" spans="1:9">
      <c r="A192" s="122" t="s">
        <v>361</v>
      </c>
      <c r="B192" s="122">
        <v>94231</v>
      </c>
      <c r="C192" s="149" t="s">
        <v>61</v>
      </c>
      <c r="D192" s="135" t="s">
        <v>362</v>
      </c>
      <c r="E192" s="122" t="s">
        <v>148</v>
      </c>
      <c r="F192" s="106">
        <v>108.8</v>
      </c>
      <c r="G192" s="106">
        <v>41.7</v>
      </c>
      <c r="H192" s="130">
        <v>54.73</v>
      </c>
      <c r="I192" s="108">
        <f t="shared" si="6"/>
        <v>5954.6239999999998</v>
      </c>
    </row>
    <row r="193" spans="1:9">
      <c r="A193" s="122" t="s">
        <v>363</v>
      </c>
      <c r="B193" s="122">
        <v>71623</v>
      </c>
      <c r="C193" s="122" t="s">
        <v>61</v>
      </c>
      <c r="D193" s="135" t="s">
        <v>364</v>
      </c>
      <c r="E193" s="122" t="s">
        <v>148</v>
      </c>
      <c r="F193" s="106">
        <v>266</v>
      </c>
      <c r="G193" s="106">
        <v>8.85</v>
      </c>
      <c r="H193" s="130">
        <v>11.62</v>
      </c>
      <c r="I193" s="108">
        <f t="shared" si="6"/>
        <v>3090.9199999999996</v>
      </c>
    </row>
    <row r="194" spans="1:9">
      <c r="A194" s="125"/>
      <c r="B194" s="125"/>
      <c r="C194" s="125"/>
      <c r="D194" s="125"/>
      <c r="E194" s="125"/>
      <c r="F194" s="126" t="s">
        <v>86</v>
      </c>
      <c r="G194" s="126"/>
      <c r="H194" s="125"/>
      <c r="I194" s="138">
        <f>SUM(I186:I193)</f>
        <v>595092.72340000002</v>
      </c>
    </row>
    <row r="195" spans="1:9">
      <c r="A195" s="95"/>
      <c r="B195" s="95"/>
      <c r="C195" s="95"/>
      <c r="D195" s="96"/>
      <c r="E195" s="95"/>
      <c r="F195" s="97"/>
      <c r="G195" s="98"/>
      <c r="H195" s="99"/>
      <c r="I195" s="130"/>
    </row>
    <row r="196" spans="1:9">
      <c r="A196" s="100">
        <v>8</v>
      </c>
      <c r="B196" s="100"/>
      <c r="C196" s="100"/>
      <c r="D196" s="101" t="s">
        <v>365</v>
      </c>
      <c r="E196" s="101"/>
      <c r="F196" s="103"/>
      <c r="G196" s="103"/>
      <c r="H196" s="101"/>
      <c r="I196" s="104"/>
    </row>
    <row r="197" spans="1:9">
      <c r="A197" s="122" t="s">
        <v>366</v>
      </c>
      <c r="B197" s="122" t="s">
        <v>367</v>
      </c>
      <c r="C197" s="122" t="s">
        <v>61</v>
      </c>
      <c r="D197" s="135" t="s">
        <v>368</v>
      </c>
      <c r="E197" s="122" t="s">
        <v>97</v>
      </c>
      <c r="F197" s="106">
        <v>630.63</v>
      </c>
      <c r="G197" s="106">
        <v>28.05</v>
      </c>
      <c r="H197" s="130">
        <v>36.82</v>
      </c>
      <c r="I197" s="108">
        <f t="shared" ref="I197:I198" si="7">F197*H197</f>
        <v>23219.796600000001</v>
      </c>
    </row>
    <row r="198" spans="1:9" ht="26.4">
      <c r="A198" s="122" t="s">
        <v>369</v>
      </c>
      <c r="B198" s="122">
        <v>98560</v>
      </c>
      <c r="C198" s="122" t="s">
        <v>61</v>
      </c>
      <c r="D198" s="135" t="s">
        <v>370</v>
      </c>
      <c r="E198" s="122" t="s">
        <v>97</v>
      </c>
      <c r="F198" s="106">
        <v>211.5</v>
      </c>
      <c r="G198" s="106">
        <v>34.78</v>
      </c>
      <c r="H198" s="130">
        <v>45.65</v>
      </c>
      <c r="I198" s="108">
        <f t="shared" si="7"/>
        <v>9654.9750000000004</v>
      </c>
    </row>
    <row r="199" spans="1:9">
      <c r="A199" s="125"/>
      <c r="B199" s="125"/>
      <c r="C199" s="125"/>
      <c r="D199" s="125"/>
      <c r="E199" s="125"/>
      <c r="F199" s="126" t="s">
        <v>86</v>
      </c>
      <c r="G199" s="126"/>
      <c r="H199" s="125"/>
      <c r="I199" s="150">
        <f>SUM(I197:I198)</f>
        <v>32874.7716</v>
      </c>
    </row>
    <row r="200" spans="1:9">
      <c r="A200" s="95"/>
      <c r="B200" s="95"/>
      <c r="C200" s="95"/>
      <c r="D200" s="96"/>
      <c r="E200" s="95"/>
      <c r="F200" s="97"/>
      <c r="G200" s="98"/>
      <c r="H200" s="99"/>
      <c r="I200" s="130"/>
    </row>
    <row r="201" spans="1:9">
      <c r="A201" s="100">
        <v>9</v>
      </c>
      <c r="B201" s="147"/>
      <c r="C201" s="147"/>
      <c r="D201" s="101" t="s">
        <v>371</v>
      </c>
      <c r="E201" s="101"/>
      <c r="F201" s="151"/>
      <c r="G201" s="103"/>
      <c r="H201" s="101"/>
      <c r="I201" s="104"/>
    </row>
    <row r="202" spans="1:9">
      <c r="A202" s="84" t="s">
        <v>372</v>
      </c>
      <c r="B202" s="152"/>
      <c r="C202" s="152"/>
      <c r="D202" s="88" t="s">
        <v>89</v>
      </c>
      <c r="E202" s="88"/>
      <c r="F202" s="87"/>
      <c r="G202" s="87"/>
      <c r="H202" s="88"/>
      <c r="I202" s="132"/>
    </row>
    <row r="203" spans="1:9">
      <c r="A203" s="122" t="s">
        <v>373</v>
      </c>
      <c r="B203" s="122">
        <v>87878</v>
      </c>
      <c r="C203" s="122" t="s">
        <v>61</v>
      </c>
      <c r="D203" s="135" t="s">
        <v>374</v>
      </c>
      <c r="E203" s="122" t="s">
        <v>97</v>
      </c>
      <c r="F203" s="106">
        <v>4084.95</v>
      </c>
      <c r="G203" s="106">
        <v>3.32</v>
      </c>
      <c r="H203" s="130">
        <v>4.3600000000000003</v>
      </c>
      <c r="I203" s="108">
        <f t="shared" ref="I203:I217" si="8">F203*H203</f>
        <v>17810.382000000001</v>
      </c>
    </row>
    <row r="204" spans="1:9">
      <c r="A204" s="122" t="s">
        <v>375</v>
      </c>
      <c r="B204" s="122">
        <v>87535</v>
      </c>
      <c r="C204" s="122" t="s">
        <v>61</v>
      </c>
      <c r="D204" s="135" t="s">
        <v>376</v>
      </c>
      <c r="E204" s="122" t="s">
        <v>97</v>
      </c>
      <c r="F204" s="106">
        <v>2783</v>
      </c>
      <c r="G204" s="106">
        <v>21.94</v>
      </c>
      <c r="H204" s="130">
        <v>28.8</v>
      </c>
      <c r="I204" s="108">
        <f t="shared" si="8"/>
        <v>80150.400000000009</v>
      </c>
    </row>
    <row r="205" spans="1:9">
      <c r="A205" s="122" t="s">
        <v>377</v>
      </c>
      <c r="B205" s="122">
        <v>87792</v>
      </c>
      <c r="C205" s="122" t="s">
        <v>61</v>
      </c>
      <c r="D205" s="135" t="s">
        <v>378</v>
      </c>
      <c r="E205" s="122" t="s">
        <v>97</v>
      </c>
      <c r="F205" s="106">
        <v>1301.95</v>
      </c>
      <c r="G205" s="106">
        <v>28.72</v>
      </c>
      <c r="H205" s="130">
        <v>37.700000000000003</v>
      </c>
      <c r="I205" s="108">
        <f t="shared" si="8"/>
        <v>49083.515000000007</v>
      </c>
    </row>
    <row r="206" spans="1:9">
      <c r="A206" s="122" t="s">
        <v>379</v>
      </c>
      <c r="B206" s="153">
        <v>87543</v>
      </c>
      <c r="C206" s="122" t="s">
        <v>61</v>
      </c>
      <c r="D206" s="135" t="s">
        <v>380</v>
      </c>
      <c r="E206" s="122" t="s">
        <v>97</v>
      </c>
      <c r="F206" s="106">
        <v>1909.34</v>
      </c>
      <c r="G206" s="106">
        <v>16.03</v>
      </c>
      <c r="H206" s="130">
        <v>21.05</v>
      </c>
      <c r="I206" s="108">
        <f t="shared" si="8"/>
        <v>40191.606999999996</v>
      </c>
    </row>
    <row r="207" spans="1:9" ht="26.4">
      <c r="A207" s="122" t="s">
        <v>381</v>
      </c>
      <c r="B207" s="122">
        <v>87273</v>
      </c>
      <c r="C207" s="122" t="s">
        <v>61</v>
      </c>
      <c r="D207" s="135" t="s">
        <v>382</v>
      </c>
      <c r="E207" s="122" t="s">
        <v>97</v>
      </c>
      <c r="F207" s="106">
        <v>671.71</v>
      </c>
      <c r="G207" s="106">
        <v>46.35</v>
      </c>
      <c r="H207" s="130">
        <v>60.83</v>
      </c>
      <c r="I207" s="108">
        <f t="shared" si="8"/>
        <v>40860.119299999998</v>
      </c>
    </row>
    <row r="208" spans="1:9" ht="26.4">
      <c r="A208" s="122" t="s">
        <v>383</v>
      </c>
      <c r="B208" s="122">
        <v>87265</v>
      </c>
      <c r="C208" s="122" t="s">
        <v>61</v>
      </c>
      <c r="D208" s="135" t="s">
        <v>384</v>
      </c>
      <c r="E208" s="122" t="s">
        <v>97</v>
      </c>
      <c r="F208" s="106">
        <v>8.3000000000000007</v>
      </c>
      <c r="G208" s="106">
        <v>41.02</v>
      </c>
      <c r="H208" s="130">
        <v>53.84</v>
      </c>
      <c r="I208" s="108">
        <f t="shared" si="8"/>
        <v>446.87200000000007</v>
      </c>
    </row>
    <row r="209" spans="1:9" ht="26.4">
      <c r="A209" s="122" t="s">
        <v>385</v>
      </c>
      <c r="B209" s="122">
        <v>87265</v>
      </c>
      <c r="C209" s="122" t="s">
        <v>61</v>
      </c>
      <c r="D209" s="135" t="s">
        <v>386</v>
      </c>
      <c r="E209" s="122" t="s">
        <v>97</v>
      </c>
      <c r="F209" s="106">
        <v>8.7799999999999994</v>
      </c>
      <c r="G209" s="106">
        <v>41.02</v>
      </c>
      <c r="H209" s="130">
        <v>53.84</v>
      </c>
      <c r="I209" s="108">
        <f t="shared" si="8"/>
        <v>472.71519999999998</v>
      </c>
    </row>
    <row r="210" spans="1:9" ht="26.4">
      <c r="A210" s="122" t="s">
        <v>387</v>
      </c>
      <c r="B210" s="122">
        <v>87265</v>
      </c>
      <c r="C210" s="122" t="s">
        <v>61</v>
      </c>
      <c r="D210" s="135" t="s">
        <v>388</v>
      </c>
      <c r="E210" s="122" t="s">
        <v>97</v>
      </c>
      <c r="F210" s="106">
        <v>17.25</v>
      </c>
      <c r="G210" s="106">
        <v>41.02</v>
      </c>
      <c r="H210" s="130">
        <v>53.84</v>
      </c>
      <c r="I210" s="108">
        <f t="shared" si="8"/>
        <v>928.74</v>
      </c>
    </row>
    <row r="211" spans="1:9" ht="26.4">
      <c r="A211" s="122" t="s">
        <v>389</v>
      </c>
      <c r="B211" s="122">
        <v>87265</v>
      </c>
      <c r="C211" s="122" t="s">
        <v>61</v>
      </c>
      <c r="D211" s="135" t="s">
        <v>390</v>
      </c>
      <c r="E211" s="122" t="s">
        <v>97</v>
      </c>
      <c r="F211" s="106">
        <v>166.07</v>
      </c>
      <c r="G211" s="106">
        <v>41.02</v>
      </c>
      <c r="H211" s="130">
        <v>53.84</v>
      </c>
      <c r="I211" s="108">
        <f t="shared" si="8"/>
        <v>8941.2088000000003</v>
      </c>
    </row>
    <row r="212" spans="1:9">
      <c r="A212" s="122" t="s">
        <v>391</v>
      </c>
      <c r="B212" s="122" t="s">
        <v>392</v>
      </c>
      <c r="C212" s="122" t="s">
        <v>61</v>
      </c>
      <c r="D212" s="135" t="s">
        <v>393</v>
      </c>
      <c r="E212" s="122" t="s">
        <v>148</v>
      </c>
      <c r="F212" s="106">
        <v>238.6</v>
      </c>
      <c r="G212" s="106">
        <v>23.23</v>
      </c>
      <c r="H212" s="130">
        <v>30.49</v>
      </c>
      <c r="I212" s="108">
        <f t="shared" si="8"/>
        <v>7274.9139999999998</v>
      </c>
    </row>
    <row r="213" spans="1:9">
      <c r="A213" s="122" t="s">
        <v>394</v>
      </c>
      <c r="B213" s="122" t="s">
        <v>395</v>
      </c>
      <c r="C213" s="122" t="s">
        <v>69</v>
      </c>
      <c r="D213" s="135" t="s">
        <v>396</v>
      </c>
      <c r="E213" s="122" t="s">
        <v>97</v>
      </c>
      <c r="F213" s="106">
        <v>495.39</v>
      </c>
      <c r="G213" s="106">
        <v>55.65</v>
      </c>
      <c r="H213" s="130">
        <v>73.040000000000006</v>
      </c>
      <c r="I213" s="108">
        <f t="shared" si="8"/>
        <v>36183.285600000003</v>
      </c>
    </row>
    <row r="214" spans="1:9" ht="26.4">
      <c r="A214" s="122" t="s">
        <v>397</v>
      </c>
      <c r="B214" s="122" t="s">
        <v>398</v>
      </c>
      <c r="C214" s="122" t="s">
        <v>69</v>
      </c>
      <c r="D214" s="135" t="s">
        <v>399</v>
      </c>
      <c r="E214" s="122" t="s">
        <v>97</v>
      </c>
      <c r="F214" s="106">
        <v>734.92</v>
      </c>
      <c r="G214" s="106">
        <v>91.7</v>
      </c>
      <c r="H214" s="130">
        <v>120.36</v>
      </c>
      <c r="I214" s="108">
        <f t="shared" si="8"/>
        <v>88454.9712</v>
      </c>
    </row>
    <row r="215" spans="1:9">
      <c r="A215" s="84" t="s">
        <v>400</v>
      </c>
      <c r="B215" s="152"/>
      <c r="C215" s="152"/>
      <c r="D215" s="88" t="s">
        <v>401</v>
      </c>
      <c r="E215" s="88"/>
      <c r="F215" s="87"/>
      <c r="G215" s="87"/>
      <c r="H215" s="88"/>
      <c r="I215" s="108"/>
    </row>
    <row r="216" spans="1:9">
      <c r="A216" s="122" t="s">
        <v>402</v>
      </c>
      <c r="B216" s="122">
        <v>87878</v>
      </c>
      <c r="C216" s="122" t="s">
        <v>61</v>
      </c>
      <c r="D216" s="135" t="s">
        <v>374</v>
      </c>
      <c r="E216" s="122" t="s">
        <v>97</v>
      </c>
      <c r="F216" s="106">
        <v>91.79</v>
      </c>
      <c r="G216" s="106">
        <v>3.32</v>
      </c>
      <c r="H216" s="130">
        <v>4.3600000000000003</v>
      </c>
      <c r="I216" s="108">
        <f t="shared" si="8"/>
        <v>400.20440000000008</v>
      </c>
    </row>
    <row r="217" spans="1:9">
      <c r="A217" s="122" t="s">
        <v>403</v>
      </c>
      <c r="B217" s="122">
        <v>87792</v>
      </c>
      <c r="C217" s="122" t="s">
        <v>61</v>
      </c>
      <c r="D217" s="135" t="s">
        <v>378</v>
      </c>
      <c r="E217" s="122" t="s">
        <v>97</v>
      </c>
      <c r="F217" s="106">
        <v>91.79</v>
      </c>
      <c r="G217" s="106">
        <v>28.72</v>
      </c>
      <c r="H217" s="130">
        <v>37.700000000000003</v>
      </c>
      <c r="I217" s="108">
        <f t="shared" si="8"/>
        <v>3460.4830000000006</v>
      </c>
    </row>
    <row r="218" spans="1:9">
      <c r="A218" s="125"/>
      <c r="B218" s="125"/>
      <c r="C218" s="125"/>
      <c r="D218" s="125"/>
      <c r="E218" s="125"/>
      <c r="F218" s="126" t="s">
        <v>86</v>
      </c>
      <c r="G218" s="126"/>
      <c r="H218" s="125"/>
      <c r="I218" s="138">
        <f>SUM(I203:I217)</f>
        <v>374659.41750000004</v>
      </c>
    </row>
    <row r="219" spans="1:9">
      <c r="A219" s="95"/>
      <c r="B219" s="95"/>
      <c r="C219" s="95"/>
      <c r="D219" s="96"/>
      <c r="E219" s="95"/>
      <c r="F219" s="97"/>
      <c r="G219" s="98"/>
      <c r="H219" s="99"/>
      <c r="I219" s="130"/>
    </row>
    <row r="220" spans="1:9">
      <c r="A220" s="100">
        <v>10</v>
      </c>
      <c r="B220" s="100"/>
      <c r="C220" s="100"/>
      <c r="D220" s="101" t="s">
        <v>404</v>
      </c>
      <c r="E220" s="101"/>
      <c r="F220" s="103"/>
      <c r="G220" s="103"/>
      <c r="H220" s="101"/>
      <c r="I220" s="104"/>
    </row>
    <row r="221" spans="1:9">
      <c r="A221" s="131" t="s">
        <v>405</v>
      </c>
      <c r="B221" s="84"/>
      <c r="C221" s="84"/>
      <c r="D221" s="136" t="s">
        <v>406</v>
      </c>
      <c r="E221" s="88"/>
      <c r="F221" s="106"/>
      <c r="G221" s="106"/>
      <c r="H221" s="130"/>
      <c r="I221" s="130"/>
    </row>
    <row r="222" spans="1:9">
      <c r="A222" s="122" t="s">
        <v>407</v>
      </c>
      <c r="B222" s="154">
        <v>87630</v>
      </c>
      <c r="C222" s="122" t="s">
        <v>61</v>
      </c>
      <c r="D222" s="135" t="s">
        <v>408</v>
      </c>
      <c r="E222" s="122" t="s">
        <v>97</v>
      </c>
      <c r="F222" s="106">
        <v>954.7</v>
      </c>
      <c r="G222" s="106">
        <v>31.52</v>
      </c>
      <c r="H222" s="130">
        <v>41.37</v>
      </c>
      <c r="I222" s="108">
        <f t="shared" ref="I222:I243" si="9">F222*H222</f>
        <v>39495.938999999998</v>
      </c>
    </row>
    <row r="223" spans="1:9">
      <c r="A223" s="122" t="s">
        <v>409</v>
      </c>
      <c r="B223" s="122">
        <v>87620</v>
      </c>
      <c r="C223" s="122" t="s">
        <v>61</v>
      </c>
      <c r="D223" s="135" t="s">
        <v>410</v>
      </c>
      <c r="E223" s="122" t="s">
        <v>97</v>
      </c>
      <c r="F223" s="106">
        <v>286.79000000000002</v>
      </c>
      <c r="G223" s="106">
        <v>25.35</v>
      </c>
      <c r="H223" s="130">
        <v>33.270000000000003</v>
      </c>
      <c r="I223" s="108">
        <f t="shared" si="9"/>
        <v>9541.5033000000021</v>
      </c>
    </row>
    <row r="224" spans="1:9" ht="26.4">
      <c r="A224" s="122" t="s">
        <v>411</v>
      </c>
      <c r="B224" s="122">
        <v>98679</v>
      </c>
      <c r="C224" s="122" t="s">
        <v>61</v>
      </c>
      <c r="D224" s="135" t="s">
        <v>412</v>
      </c>
      <c r="E224" s="122" t="s">
        <v>97</v>
      </c>
      <c r="F224" s="106">
        <v>382.52</v>
      </c>
      <c r="G224" s="106">
        <v>25.71</v>
      </c>
      <c r="H224" s="130">
        <v>33.74</v>
      </c>
      <c r="I224" s="108">
        <f t="shared" si="9"/>
        <v>12906.2248</v>
      </c>
    </row>
    <row r="225" spans="1:9">
      <c r="A225" s="122" t="s">
        <v>413</v>
      </c>
      <c r="B225" s="122">
        <v>72815</v>
      </c>
      <c r="C225" s="122" t="s">
        <v>61</v>
      </c>
      <c r="D225" s="135" t="s">
        <v>414</v>
      </c>
      <c r="E225" s="122" t="s">
        <v>97</v>
      </c>
      <c r="F225" s="106">
        <v>23.72</v>
      </c>
      <c r="G225" s="106">
        <v>47.57</v>
      </c>
      <c r="H225" s="130">
        <v>62.44</v>
      </c>
      <c r="I225" s="108">
        <f t="shared" si="9"/>
        <v>1481.0767999999998</v>
      </c>
    </row>
    <row r="226" spans="1:9">
      <c r="A226" s="122" t="s">
        <v>415</v>
      </c>
      <c r="B226" s="122">
        <v>87251</v>
      </c>
      <c r="C226" s="122" t="s">
        <v>61</v>
      </c>
      <c r="D226" s="135" t="s">
        <v>416</v>
      </c>
      <c r="E226" s="122" t="s">
        <v>97</v>
      </c>
      <c r="F226" s="106">
        <v>228.05</v>
      </c>
      <c r="G226" s="106">
        <v>38.68</v>
      </c>
      <c r="H226" s="130">
        <v>50.77</v>
      </c>
      <c r="I226" s="108">
        <f t="shared" si="9"/>
        <v>11578.098500000002</v>
      </c>
    </row>
    <row r="227" spans="1:9">
      <c r="A227" s="122" t="s">
        <v>417</v>
      </c>
      <c r="B227" s="122">
        <v>87257</v>
      </c>
      <c r="C227" s="122" t="s">
        <v>61</v>
      </c>
      <c r="D227" s="135" t="s">
        <v>418</v>
      </c>
      <c r="E227" s="122" t="s">
        <v>97</v>
      </c>
      <c r="F227" s="106">
        <v>347.46</v>
      </c>
      <c r="G227" s="106">
        <v>70.25</v>
      </c>
      <c r="H227" s="130">
        <v>92.2</v>
      </c>
      <c r="I227" s="108">
        <f t="shared" si="9"/>
        <v>32035.811999999998</v>
      </c>
    </row>
    <row r="228" spans="1:9">
      <c r="A228" s="122" t="s">
        <v>419</v>
      </c>
      <c r="B228" s="95"/>
      <c r="C228" s="122" t="s">
        <v>247</v>
      </c>
      <c r="D228" s="135" t="s">
        <v>420</v>
      </c>
      <c r="E228" s="122" t="s">
        <v>97</v>
      </c>
      <c r="F228" s="106">
        <v>394.65</v>
      </c>
      <c r="G228" s="106">
        <v>113.9</v>
      </c>
      <c r="H228" s="130">
        <v>149.49</v>
      </c>
      <c r="I228" s="108">
        <f t="shared" si="9"/>
        <v>58996.228499999997</v>
      </c>
    </row>
    <row r="229" spans="1:9">
      <c r="A229" s="122" t="s">
        <v>421</v>
      </c>
      <c r="B229" s="122" t="s">
        <v>422</v>
      </c>
      <c r="C229" s="122" t="s">
        <v>69</v>
      </c>
      <c r="D229" s="135" t="s">
        <v>423</v>
      </c>
      <c r="E229" s="155" t="s">
        <v>97</v>
      </c>
      <c r="F229" s="106">
        <v>0.81</v>
      </c>
      <c r="G229" s="106">
        <v>170.53</v>
      </c>
      <c r="H229" s="130">
        <v>223.82</v>
      </c>
      <c r="I229" s="108">
        <f t="shared" si="9"/>
        <v>181.29420000000002</v>
      </c>
    </row>
    <row r="230" spans="1:9">
      <c r="A230" s="122" t="s">
        <v>424</v>
      </c>
      <c r="B230" s="122" t="s">
        <v>422</v>
      </c>
      <c r="C230" s="122" t="s">
        <v>69</v>
      </c>
      <c r="D230" s="135" t="s">
        <v>425</v>
      </c>
      <c r="E230" s="155" t="s">
        <v>97</v>
      </c>
      <c r="F230" s="106">
        <v>2.94</v>
      </c>
      <c r="G230" s="106">
        <v>170.53</v>
      </c>
      <c r="H230" s="130">
        <v>223.82</v>
      </c>
      <c r="I230" s="108">
        <f t="shared" si="9"/>
        <v>658.0308</v>
      </c>
    </row>
    <row r="231" spans="1:9">
      <c r="A231" s="122" t="s">
        <v>426</v>
      </c>
      <c r="B231" s="122" t="s">
        <v>422</v>
      </c>
      <c r="C231" s="122" t="s">
        <v>69</v>
      </c>
      <c r="D231" s="135" t="s">
        <v>427</v>
      </c>
      <c r="E231" s="155" t="s">
        <v>97</v>
      </c>
      <c r="F231" s="106">
        <v>4.5</v>
      </c>
      <c r="G231" s="106">
        <v>170.53</v>
      </c>
      <c r="H231" s="130">
        <v>223.82</v>
      </c>
      <c r="I231" s="108">
        <f t="shared" si="9"/>
        <v>1007.1899999999999</v>
      </c>
    </row>
    <row r="232" spans="1:9">
      <c r="A232" s="122" t="s">
        <v>428</v>
      </c>
      <c r="B232" s="122">
        <v>88650</v>
      </c>
      <c r="C232" s="122" t="s">
        <v>61</v>
      </c>
      <c r="D232" s="135" t="s">
        <v>429</v>
      </c>
      <c r="E232" s="122" t="s">
        <v>148</v>
      </c>
      <c r="F232" s="106">
        <v>132.1</v>
      </c>
      <c r="G232" s="106">
        <v>12.73</v>
      </c>
      <c r="H232" s="130">
        <v>16.71</v>
      </c>
      <c r="I232" s="108">
        <f t="shared" si="9"/>
        <v>2207.3910000000001</v>
      </c>
    </row>
    <row r="233" spans="1:9">
      <c r="A233" s="122" t="s">
        <v>430</v>
      </c>
      <c r="B233" s="122"/>
      <c r="C233" s="122" t="s">
        <v>247</v>
      </c>
      <c r="D233" s="135" t="s">
        <v>431</v>
      </c>
      <c r="E233" s="122" t="s">
        <v>148</v>
      </c>
      <c r="F233" s="106">
        <v>238.6</v>
      </c>
      <c r="G233" s="106">
        <v>7.94</v>
      </c>
      <c r="H233" s="130">
        <v>10.42</v>
      </c>
      <c r="I233" s="108">
        <f t="shared" si="9"/>
        <v>2486.212</v>
      </c>
    </row>
    <row r="234" spans="1:9">
      <c r="A234" s="122" t="s">
        <v>432</v>
      </c>
      <c r="B234" s="122" t="s">
        <v>433</v>
      </c>
      <c r="C234" s="122" t="s">
        <v>69</v>
      </c>
      <c r="D234" s="135" t="s">
        <v>434</v>
      </c>
      <c r="E234" s="122" t="s">
        <v>148</v>
      </c>
      <c r="F234" s="106">
        <v>99.15</v>
      </c>
      <c r="G234" s="106">
        <v>81.75</v>
      </c>
      <c r="H234" s="130">
        <v>107.3</v>
      </c>
      <c r="I234" s="108">
        <f t="shared" si="9"/>
        <v>10638.795</v>
      </c>
    </row>
    <row r="235" spans="1:9">
      <c r="A235" s="122" t="s">
        <v>435</v>
      </c>
      <c r="B235" s="122" t="s">
        <v>436</v>
      </c>
      <c r="C235" s="122" t="s">
        <v>69</v>
      </c>
      <c r="D235" s="135" t="s">
        <v>437</v>
      </c>
      <c r="E235" s="122" t="s">
        <v>148</v>
      </c>
      <c r="F235" s="106">
        <v>1.75</v>
      </c>
      <c r="G235" s="106">
        <v>114.2</v>
      </c>
      <c r="H235" s="130">
        <v>149.88999999999999</v>
      </c>
      <c r="I235" s="108">
        <f t="shared" si="9"/>
        <v>262.3075</v>
      </c>
    </row>
    <row r="236" spans="1:9">
      <c r="A236" s="131" t="s">
        <v>438</v>
      </c>
      <c r="B236" s="122"/>
      <c r="C236" s="122"/>
      <c r="D236" s="136" t="s">
        <v>439</v>
      </c>
      <c r="E236" s="122"/>
      <c r="F236" s="106">
        <v>0</v>
      </c>
      <c r="G236" s="106"/>
      <c r="H236" s="130"/>
      <c r="I236" s="108"/>
    </row>
    <row r="237" spans="1:9">
      <c r="A237" s="122" t="s">
        <v>440</v>
      </c>
      <c r="B237" s="141">
        <v>94996</v>
      </c>
      <c r="C237" s="122" t="s">
        <v>61</v>
      </c>
      <c r="D237" s="135" t="s">
        <v>441</v>
      </c>
      <c r="E237" s="122" t="s">
        <v>97</v>
      </c>
      <c r="F237" s="106">
        <v>387.78</v>
      </c>
      <c r="G237" s="106">
        <v>110.71</v>
      </c>
      <c r="H237" s="130">
        <v>145.31</v>
      </c>
      <c r="I237" s="108">
        <f t="shared" si="9"/>
        <v>56348.311799999996</v>
      </c>
    </row>
    <row r="238" spans="1:9">
      <c r="A238" s="122" t="s">
        <v>442</v>
      </c>
      <c r="B238" s="156">
        <v>94963</v>
      </c>
      <c r="C238" s="122" t="s">
        <v>61</v>
      </c>
      <c r="D238" s="157" t="s">
        <v>443</v>
      </c>
      <c r="E238" s="122" t="s">
        <v>97</v>
      </c>
      <c r="F238" s="106">
        <v>22.06</v>
      </c>
      <c r="G238" s="106">
        <v>110.71</v>
      </c>
      <c r="H238" s="130">
        <v>145.31</v>
      </c>
      <c r="I238" s="108">
        <f t="shared" si="9"/>
        <v>3205.5385999999999</v>
      </c>
    </row>
    <row r="239" spans="1:9">
      <c r="A239" s="122" t="s">
        <v>444</v>
      </c>
      <c r="B239" s="122">
        <v>92396</v>
      </c>
      <c r="C239" s="122" t="s">
        <v>61</v>
      </c>
      <c r="D239" s="135" t="s">
        <v>445</v>
      </c>
      <c r="E239" s="122" t="s">
        <v>97</v>
      </c>
      <c r="F239" s="106">
        <v>68.260000000000005</v>
      </c>
      <c r="G239" s="106">
        <v>57.77</v>
      </c>
      <c r="H239" s="130">
        <v>75.819999999999993</v>
      </c>
      <c r="I239" s="108">
        <f t="shared" si="9"/>
        <v>5175.4732000000004</v>
      </c>
    </row>
    <row r="240" spans="1:9">
      <c r="A240" s="122" t="s">
        <v>446</v>
      </c>
      <c r="B240" s="122" t="s">
        <v>447</v>
      </c>
      <c r="C240" s="122" t="s">
        <v>69</v>
      </c>
      <c r="D240" s="135" t="s">
        <v>448</v>
      </c>
      <c r="E240" s="122" t="s">
        <v>97</v>
      </c>
      <c r="F240" s="106">
        <v>7.63</v>
      </c>
      <c r="G240" s="106">
        <v>99.63</v>
      </c>
      <c r="H240" s="130">
        <v>130.76</v>
      </c>
      <c r="I240" s="108">
        <f t="shared" si="9"/>
        <v>997.69879999999989</v>
      </c>
    </row>
    <row r="241" spans="1:9">
      <c r="A241" s="122" t="s">
        <v>449</v>
      </c>
      <c r="B241" s="122" t="s">
        <v>447</v>
      </c>
      <c r="C241" s="122" t="s">
        <v>69</v>
      </c>
      <c r="D241" s="135" t="s">
        <v>450</v>
      </c>
      <c r="E241" s="122" t="s">
        <v>97</v>
      </c>
      <c r="F241" s="106">
        <v>1.38</v>
      </c>
      <c r="G241" s="106">
        <v>99.63</v>
      </c>
      <c r="H241" s="130">
        <v>130.76</v>
      </c>
      <c r="I241" s="108">
        <f t="shared" si="9"/>
        <v>180.44879999999998</v>
      </c>
    </row>
    <row r="242" spans="1:9">
      <c r="A242" s="122" t="s">
        <v>451</v>
      </c>
      <c r="B242" s="122" t="s">
        <v>452</v>
      </c>
      <c r="C242" s="122" t="s">
        <v>69</v>
      </c>
      <c r="D242" s="135" t="s">
        <v>453</v>
      </c>
      <c r="E242" s="122" t="s">
        <v>92</v>
      </c>
      <c r="F242" s="106">
        <v>27.24</v>
      </c>
      <c r="G242" s="106">
        <v>12.02</v>
      </c>
      <c r="H242" s="130">
        <v>15.78</v>
      </c>
      <c r="I242" s="108">
        <f t="shared" si="9"/>
        <v>429.84719999999993</v>
      </c>
    </row>
    <row r="243" spans="1:9">
      <c r="A243" s="122" t="s">
        <v>454</v>
      </c>
      <c r="B243" s="122">
        <v>98504</v>
      </c>
      <c r="C243" s="122" t="s">
        <v>61</v>
      </c>
      <c r="D243" s="135" t="s">
        <v>455</v>
      </c>
      <c r="E243" s="122" t="s">
        <v>97</v>
      </c>
      <c r="F243" s="106">
        <v>354.18</v>
      </c>
      <c r="G243" s="106">
        <v>7.93</v>
      </c>
      <c r="H243" s="130">
        <v>10.41</v>
      </c>
      <c r="I243" s="108">
        <f t="shared" si="9"/>
        <v>3687.0138000000002</v>
      </c>
    </row>
    <row r="244" spans="1:9">
      <c r="A244" s="125"/>
      <c r="B244" s="125"/>
      <c r="C244" s="125"/>
      <c r="D244" s="125"/>
      <c r="E244" s="125"/>
      <c r="F244" s="126" t="s">
        <v>86</v>
      </c>
      <c r="G244" s="126"/>
      <c r="H244" s="125"/>
      <c r="I244" s="138">
        <f>SUM(I222:I243)</f>
        <v>253500.43560000003</v>
      </c>
    </row>
    <row r="245" spans="1:9">
      <c r="A245" s="95"/>
      <c r="B245" s="95"/>
      <c r="C245" s="95"/>
      <c r="D245" s="96"/>
      <c r="E245" s="95"/>
      <c r="F245" s="97"/>
      <c r="G245" s="98"/>
      <c r="H245" s="99"/>
      <c r="I245" s="130"/>
    </row>
    <row r="246" spans="1:9">
      <c r="A246" s="100">
        <v>11</v>
      </c>
      <c r="B246" s="100"/>
      <c r="C246" s="100"/>
      <c r="D246" s="101" t="s">
        <v>456</v>
      </c>
      <c r="E246" s="101"/>
      <c r="F246" s="103"/>
      <c r="G246" s="103"/>
      <c r="H246" s="101"/>
      <c r="I246" s="104"/>
    </row>
    <row r="247" spans="1:9">
      <c r="A247" s="84" t="s">
        <v>457</v>
      </c>
      <c r="B247" s="84"/>
      <c r="C247" s="84"/>
      <c r="D247" s="88" t="s">
        <v>89</v>
      </c>
      <c r="E247" s="88"/>
      <c r="F247" s="87"/>
      <c r="G247" s="87"/>
      <c r="H247" s="88"/>
      <c r="I247" s="132"/>
    </row>
    <row r="248" spans="1:9">
      <c r="A248" s="122" t="s">
        <v>458</v>
      </c>
      <c r="B248" s="122">
        <v>96132</v>
      </c>
      <c r="C248" s="122" t="s">
        <v>61</v>
      </c>
      <c r="D248" s="135" t="s">
        <v>459</v>
      </c>
      <c r="E248" s="122" t="s">
        <v>97</v>
      </c>
      <c r="F248" s="106">
        <v>3222.29</v>
      </c>
      <c r="G248" s="106">
        <v>15.45</v>
      </c>
      <c r="H248" s="130">
        <v>20.28</v>
      </c>
      <c r="I248" s="108">
        <f t="shared" ref="I248:I259" si="10">F248*H248</f>
        <v>65348.0412</v>
      </c>
    </row>
    <row r="249" spans="1:9">
      <c r="A249" s="122" t="s">
        <v>460</v>
      </c>
      <c r="B249" s="122">
        <v>88489</v>
      </c>
      <c r="C249" s="122" t="s">
        <v>61</v>
      </c>
      <c r="D249" s="135" t="s">
        <v>461</v>
      </c>
      <c r="E249" s="122" t="s">
        <v>97</v>
      </c>
      <c r="F249" s="106">
        <v>3033.26</v>
      </c>
      <c r="G249" s="106">
        <v>11.07</v>
      </c>
      <c r="H249" s="130">
        <v>14.54</v>
      </c>
      <c r="I249" s="108">
        <f t="shared" si="10"/>
        <v>44103.600400000003</v>
      </c>
    </row>
    <row r="250" spans="1:9">
      <c r="A250" s="122" t="s">
        <v>462</v>
      </c>
      <c r="B250" s="122" t="s">
        <v>463</v>
      </c>
      <c r="C250" s="122" t="s">
        <v>69</v>
      </c>
      <c r="D250" s="135" t="s">
        <v>464</v>
      </c>
      <c r="E250" s="122" t="s">
        <v>97</v>
      </c>
      <c r="F250" s="106">
        <v>500.86</v>
      </c>
      <c r="G250" s="106">
        <v>12.16</v>
      </c>
      <c r="H250" s="130">
        <v>15.96</v>
      </c>
      <c r="I250" s="108">
        <f t="shared" si="10"/>
        <v>7993.7256000000007</v>
      </c>
    </row>
    <row r="251" spans="1:9">
      <c r="A251" s="122" t="s">
        <v>465</v>
      </c>
      <c r="B251" s="122">
        <v>88486</v>
      </c>
      <c r="C251" s="122" t="s">
        <v>61</v>
      </c>
      <c r="D251" s="135" t="s">
        <v>466</v>
      </c>
      <c r="E251" s="122" t="s">
        <v>97</v>
      </c>
      <c r="F251" s="106">
        <v>500.86</v>
      </c>
      <c r="G251" s="106">
        <v>9.7799999999999994</v>
      </c>
      <c r="H251" s="130">
        <v>12.84</v>
      </c>
      <c r="I251" s="108">
        <f t="shared" si="10"/>
        <v>6431.0424000000003</v>
      </c>
    </row>
    <row r="252" spans="1:9">
      <c r="A252" s="122" t="s">
        <v>467</v>
      </c>
      <c r="B252" s="122" t="s">
        <v>468</v>
      </c>
      <c r="C252" s="122" t="s">
        <v>61</v>
      </c>
      <c r="D252" s="135" t="s">
        <v>469</v>
      </c>
      <c r="E252" s="122" t="s">
        <v>97</v>
      </c>
      <c r="F252" s="106">
        <v>188.92</v>
      </c>
      <c r="G252" s="106">
        <v>12.15</v>
      </c>
      <c r="H252" s="130">
        <v>15.95</v>
      </c>
      <c r="I252" s="108">
        <f t="shared" si="10"/>
        <v>3013.2739999999999</v>
      </c>
    </row>
    <row r="253" spans="1:9">
      <c r="A253" s="122" t="s">
        <v>470</v>
      </c>
      <c r="B253" s="122" t="s">
        <v>471</v>
      </c>
      <c r="C253" s="122" t="s">
        <v>61</v>
      </c>
      <c r="D253" s="135" t="s">
        <v>472</v>
      </c>
      <c r="E253" s="122" t="s">
        <v>97</v>
      </c>
      <c r="F253" s="106">
        <v>23.86</v>
      </c>
      <c r="G253" s="106">
        <v>12.15</v>
      </c>
      <c r="H253" s="130">
        <v>15.95</v>
      </c>
      <c r="I253" s="108">
        <f t="shared" si="10"/>
        <v>380.56699999999995</v>
      </c>
    </row>
    <row r="254" spans="1:9">
      <c r="A254" s="122" t="s">
        <v>473</v>
      </c>
      <c r="B254" s="122">
        <v>100742</v>
      </c>
      <c r="C254" s="122" t="s">
        <v>61</v>
      </c>
      <c r="D254" s="135" t="s">
        <v>474</v>
      </c>
      <c r="E254" s="122" t="s">
        <v>97</v>
      </c>
      <c r="F254" s="106">
        <v>515.99</v>
      </c>
      <c r="G254" s="106">
        <v>17.89</v>
      </c>
      <c r="H254" s="130">
        <v>23.48</v>
      </c>
      <c r="I254" s="108">
        <f t="shared" si="10"/>
        <v>12115.4452</v>
      </c>
    </row>
    <row r="255" spans="1:9">
      <c r="A255" s="122" t="s">
        <v>475</v>
      </c>
      <c r="B255" s="122">
        <v>79460</v>
      </c>
      <c r="C255" s="122" t="s">
        <v>61</v>
      </c>
      <c r="D255" s="135" t="s">
        <v>476</v>
      </c>
      <c r="E255" s="122" t="s">
        <v>97</v>
      </c>
      <c r="F255" s="106">
        <v>189.04</v>
      </c>
      <c r="G255" s="106">
        <v>47.57</v>
      </c>
      <c r="H255" s="130">
        <v>62.44</v>
      </c>
      <c r="I255" s="108">
        <f t="shared" si="10"/>
        <v>11803.657599999999</v>
      </c>
    </row>
    <row r="256" spans="1:9">
      <c r="A256" s="122" t="s">
        <v>477</v>
      </c>
      <c r="B256" s="122">
        <v>100742</v>
      </c>
      <c r="C256" s="122" t="s">
        <v>61</v>
      </c>
      <c r="D256" s="135" t="s">
        <v>478</v>
      </c>
      <c r="E256" s="122" t="s">
        <v>97</v>
      </c>
      <c r="F256" s="106">
        <v>247.08</v>
      </c>
      <c r="G256" s="106">
        <v>17.89</v>
      </c>
      <c r="H256" s="130">
        <v>23.48</v>
      </c>
      <c r="I256" s="108">
        <f t="shared" si="10"/>
        <v>5801.4384</v>
      </c>
    </row>
    <row r="257" spans="1:9">
      <c r="A257" s="131" t="s">
        <v>479</v>
      </c>
      <c r="B257" s="122"/>
      <c r="C257" s="122"/>
      <c r="D257" s="88" t="s">
        <v>401</v>
      </c>
      <c r="E257" s="122"/>
      <c r="F257" s="106"/>
      <c r="G257" s="106"/>
      <c r="H257" s="130"/>
      <c r="I257" s="108"/>
    </row>
    <row r="258" spans="1:9">
      <c r="A258" s="122" t="s">
        <v>480</v>
      </c>
      <c r="B258" s="122">
        <v>96135</v>
      </c>
      <c r="C258" s="122" t="s">
        <v>61</v>
      </c>
      <c r="D258" s="135" t="s">
        <v>459</v>
      </c>
      <c r="E258" s="122" t="s">
        <v>97</v>
      </c>
      <c r="F258" s="106">
        <v>91.79</v>
      </c>
      <c r="G258" s="106">
        <v>15.45</v>
      </c>
      <c r="H258" s="130">
        <v>20.28</v>
      </c>
      <c r="I258" s="108">
        <f t="shared" si="10"/>
        <v>1861.5012000000002</v>
      </c>
    </row>
    <row r="259" spans="1:9">
      <c r="A259" s="122" t="s">
        <v>481</v>
      </c>
      <c r="B259" s="122">
        <v>88489</v>
      </c>
      <c r="C259" s="122" t="s">
        <v>61</v>
      </c>
      <c r="D259" s="135" t="s">
        <v>461</v>
      </c>
      <c r="E259" s="122" t="s">
        <v>97</v>
      </c>
      <c r="F259" s="106">
        <v>91.79</v>
      </c>
      <c r="G259" s="106">
        <v>11.08</v>
      </c>
      <c r="H259" s="130">
        <v>14.54</v>
      </c>
      <c r="I259" s="108">
        <f t="shared" si="10"/>
        <v>1334.6266000000001</v>
      </c>
    </row>
    <row r="260" spans="1:9">
      <c r="A260" s="125"/>
      <c r="B260" s="125"/>
      <c r="C260" s="125"/>
      <c r="D260" s="125"/>
      <c r="E260" s="125"/>
      <c r="F260" s="126" t="s">
        <v>86</v>
      </c>
      <c r="G260" s="126"/>
      <c r="H260" s="125"/>
      <c r="I260" s="138">
        <f>SUM(I248:I259)</f>
        <v>160186.91960000002</v>
      </c>
    </row>
    <row r="261" spans="1:9">
      <c r="A261" s="95"/>
      <c r="B261" s="95"/>
      <c r="C261" s="95"/>
      <c r="D261" s="96"/>
      <c r="E261" s="95"/>
      <c r="F261" s="97"/>
      <c r="G261" s="98"/>
      <c r="H261" s="99"/>
      <c r="I261" s="130"/>
    </row>
    <row r="262" spans="1:9">
      <c r="A262" s="100">
        <v>12</v>
      </c>
      <c r="B262" s="100"/>
      <c r="C262" s="100"/>
      <c r="D262" s="101" t="s">
        <v>482</v>
      </c>
      <c r="E262" s="101"/>
      <c r="F262" s="103"/>
      <c r="G262" s="103"/>
      <c r="H262" s="101"/>
      <c r="I262" s="104"/>
    </row>
    <row r="263" spans="1:9">
      <c r="A263" s="158" t="s">
        <v>483</v>
      </c>
      <c r="B263" s="158"/>
      <c r="C263" s="95"/>
      <c r="D263" s="159" t="s">
        <v>484</v>
      </c>
      <c r="E263" s="160"/>
      <c r="F263" s="161"/>
      <c r="G263" s="106"/>
      <c r="H263" s="130"/>
      <c r="I263" s="130"/>
    </row>
    <row r="264" spans="1:9">
      <c r="A264" s="162" t="s">
        <v>485</v>
      </c>
      <c r="B264" s="162">
        <v>89401</v>
      </c>
      <c r="C264" s="95" t="s">
        <v>61</v>
      </c>
      <c r="D264" s="163" t="s">
        <v>486</v>
      </c>
      <c r="E264" s="95" t="s">
        <v>148</v>
      </c>
      <c r="F264" s="106">
        <v>49</v>
      </c>
      <c r="G264" s="106">
        <v>6.69</v>
      </c>
      <c r="H264" s="130">
        <v>8.7799999999999994</v>
      </c>
      <c r="I264" s="108">
        <f t="shared" ref="I264:I327" si="11">F264*H264</f>
        <v>430.21999999999997</v>
      </c>
    </row>
    <row r="265" spans="1:9">
      <c r="A265" s="162" t="s">
        <v>487</v>
      </c>
      <c r="B265" s="162">
        <v>89446</v>
      </c>
      <c r="C265" s="95" t="s">
        <v>61</v>
      </c>
      <c r="D265" s="163" t="s">
        <v>488</v>
      </c>
      <c r="E265" s="95" t="s">
        <v>148</v>
      </c>
      <c r="F265" s="106">
        <v>285</v>
      </c>
      <c r="G265" s="106">
        <v>4.8600000000000003</v>
      </c>
      <c r="H265" s="130">
        <v>6.38</v>
      </c>
      <c r="I265" s="108">
        <f t="shared" si="11"/>
        <v>1818.3</v>
      </c>
    </row>
    <row r="266" spans="1:9">
      <c r="A266" s="162" t="s">
        <v>489</v>
      </c>
      <c r="B266" s="162">
        <v>89447</v>
      </c>
      <c r="C266" s="95" t="s">
        <v>61</v>
      </c>
      <c r="D266" s="163" t="s">
        <v>490</v>
      </c>
      <c r="E266" s="95" t="s">
        <v>148</v>
      </c>
      <c r="F266" s="106">
        <v>17</v>
      </c>
      <c r="G266" s="106">
        <v>10.4</v>
      </c>
      <c r="H266" s="130">
        <v>13.65</v>
      </c>
      <c r="I266" s="108">
        <f t="shared" si="11"/>
        <v>232.05</v>
      </c>
    </row>
    <row r="267" spans="1:9">
      <c r="A267" s="162" t="s">
        <v>491</v>
      </c>
      <c r="B267" s="162">
        <v>89449</v>
      </c>
      <c r="C267" s="95" t="s">
        <v>61</v>
      </c>
      <c r="D267" s="163" t="s">
        <v>492</v>
      </c>
      <c r="E267" s="95" t="s">
        <v>148</v>
      </c>
      <c r="F267" s="106">
        <v>115</v>
      </c>
      <c r="G267" s="106">
        <v>17.23</v>
      </c>
      <c r="H267" s="130">
        <v>22.61</v>
      </c>
      <c r="I267" s="108">
        <f t="shared" si="11"/>
        <v>2600.15</v>
      </c>
    </row>
    <row r="268" spans="1:9">
      <c r="A268" s="162" t="s">
        <v>493</v>
      </c>
      <c r="B268" s="162">
        <v>89450</v>
      </c>
      <c r="C268" s="95" t="s">
        <v>61</v>
      </c>
      <c r="D268" s="163" t="s">
        <v>494</v>
      </c>
      <c r="E268" s="95" t="s">
        <v>148</v>
      </c>
      <c r="F268" s="106">
        <v>26</v>
      </c>
      <c r="G268" s="106">
        <v>28.57</v>
      </c>
      <c r="H268" s="130">
        <v>37.5</v>
      </c>
      <c r="I268" s="108">
        <f t="shared" si="11"/>
        <v>975</v>
      </c>
    </row>
    <row r="269" spans="1:9">
      <c r="A269" s="162" t="s">
        <v>495</v>
      </c>
      <c r="B269" s="162">
        <v>89451</v>
      </c>
      <c r="C269" s="95" t="s">
        <v>61</v>
      </c>
      <c r="D269" s="163" t="s">
        <v>496</v>
      </c>
      <c r="E269" s="95" t="s">
        <v>148</v>
      </c>
      <c r="F269" s="106">
        <v>64</v>
      </c>
      <c r="G269" s="106">
        <v>47.36</v>
      </c>
      <c r="H269" s="130">
        <v>62.16</v>
      </c>
      <c r="I269" s="108">
        <f t="shared" si="11"/>
        <v>3978.24</v>
      </c>
    </row>
    <row r="270" spans="1:9">
      <c r="A270" s="162" t="s">
        <v>497</v>
      </c>
      <c r="B270" s="162">
        <v>89452</v>
      </c>
      <c r="C270" s="95" t="s">
        <v>61</v>
      </c>
      <c r="D270" s="163" t="s">
        <v>498</v>
      </c>
      <c r="E270" s="95" t="s">
        <v>148</v>
      </c>
      <c r="F270" s="106">
        <v>125</v>
      </c>
      <c r="G270" s="106">
        <v>58.97</v>
      </c>
      <c r="H270" s="130">
        <v>77.400000000000006</v>
      </c>
      <c r="I270" s="108">
        <f t="shared" si="11"/>
        <v>9675</v>
      </c>
    </row>
    <row r="271" spans="1:9">
      <c r="A271" s="162" t="s">
        <v>499</v>
      </c>
      <c r="B271" s="162">
        <v>89714</v>
      </c>
      <c r="C271" s="95" t="s">
        <v>61</v>
      </c>
      <c r="D271" s="163" t="s">
        <v>500</v>
      </c>
      <c r="E271" s="95" t="s">
        <v>148</v>
      </c>
      <c r="F271" s="106">
        <v>59</v>
      </c>
      <c r="G271" s="106">
        <v>45.33</v>
      </c>
      <c r="H271" s="130">
        <v>59.5</v>
      </c>
      <c r="I271" s="108">
        <f t="shared" si="11"/>
        <v>3510.5</v>
      </c>
    </row>
    <row r="272" spans="1:9">
      <c r="A272" s="162" t="s">
        <v>501</v>
      </c>
      <c r="B272" s="95">
        <v>94715</v>
      </c>
      <c r="C272" s="95" t="s">
        <v>61</v>
      </c>
      <c r="D272" s="163" t="s">
        <v>502</v>
      </c>
      <c r="E272" s="95" t="s">
        <v>71</v>
      </c>
      <c r="F272" s="106">
        <v>4</v>
      </c>
      <c r="G272" s="106">
        <v>395.12</v>
      </c>
      <c r="H272" s="130">
        <v>518.6</v>
      </c>
      <c r="I272" s="108">
        <f t="shared" si="11"/>
        <v>2074.4</v>
      </c>
    </row>
    <row r="273" spans="1:9">
      <c r="A273" s="162" t="s">
        <v>503</v>
      </c>
      <c r="B273" s="95">
        <v>94714</v>
      </c>
      <c r="C273" s="95" t="s">
        <v>61</v>
      </c>
      <c r="D273" s="163" t="s">
        <v>504</v>
      </c>
      <c r="E273" s="95" t="s">
        <v>71</v>
      </c>
      <c r="F273" s="106">
        <v>4</v>
      </c>
      <c r="G273" s="106">
        <v>284.67</v>
      </c>
      <c r="H273" s="130">
        <v>373.63</v>
      </c>
      <c r="I273" s="108">
        <f t="shared" si="11"/>
        <v>1494.52</v>
      </c>
    </row>
    <row r="274" spans="1:9">
      <c r="A274" s="162" t="s">
        <v>505</v>
      </c>
      <c r="B274" s="95">
        <v>94709</v>
      </c>
      <c r="C274" s="95" t="s">
        <v>61</v>
      </c>
      <c r="D274" s="163" t="s">
        <v>506</v>
      </c>
      <c r="E274" s="95" t="s">
        <v>71</v>
      </c>
      <c r="F274" s="106">
        <v>3</v>
      </c>
      <c r="G274" s="106">
        <v>30.23</v>
      </c>
      <c r="H274" s="130">
        <v>39.68</v>
      </c>
      <c r="I274" s="108">
        <f t="shared" si="11"/>
        <v>119.03999999999999</v>
      </c>
    </row>
    <row r="275" spans="1:9">
      <c r="A275" s="162" t="s">
        <v>507</v>
      </c>
      <c r="B275" s="162">
        <v>89616</v>
      </c>
      <c r="C275" s="95" t="s">
        <v>61</v>
      </c>
      <c r="D275" s="163" t="s">
        <v>508</v>
      </c>
      <c r="E275" s="95" t="s">
        <v>71</v>
      </c>
      <c r="F275" s="106">
        <v>4</v>
      </c>
      <c r="G275" s="106">
        <v>40.9</v>
      </c>
      <c r="H275" s="130">
        <v>53.68</v>
      </c>
      <c r="I275" s="108">
        <f t="shared" si="11"/>
        <v>214.72</v>
      </c>
    </row>
    <row r="276" spans="1:9">
      <c r="A276" s="162" t="s">
        <v>509</v>
      </c>
      <c r="B276" s="95">
        <v>89422</v>
      </c>
      <c r="C276" s="95" t="s">
        <v>61</v>
      </c>
      <c r="D276" s="163" t="s">
        <v>510</v>
      </c>
      <c r="E276" s="95" t="s">
        <v>71</v>
      </c>
      <c r="F276" s="106">
        <v>4</v>
      </c>
      <c r="G276" s="106">
        <v>3.16</v>
      </c>
      <c r="H276" s="130">
        <v>4.1500000000000004</v>
      </c>
      <c r="I276" s="108">
        <f t="shared" si="11"/>
        <v>16.600000000000001</v>
      </c>
    </row>
    <row r="277" spans="1:9">
      <c r="A277" s="162" t="s">
        <v>511</v>
      </c>
      <c r="B277" s="162">
        <v>89538</v>
      </c>
      <c r="C277" s="95" t="s">
        <v>61</v>
      </c>
      <c r="D277" s="163" t="s">
        <v>512</v>
      </c>
      <c r="E277" s="95" t="s">
        <v>71</v>
      </c>
      <c r="F277" s="106">
        <v>92</v>
      </c>
      <c r="G277" s="106">
        <v>3.07</v>
      </c>
      <c r="H277" s="130">
        <v>4.03</v>
      </c>
      <c r="I277" s="108">
        <f t="shared" si="11"/>
        <v>370.76000000000005</v>
      </c>
    </row>
    <row r="278" spans="1:9">
      <c r="A278" s="162" t="s">
        <v>513</v>
      </c>
      <c r="B278" s="162">
        <v>89553</v>
      </c>
      <c r="C278" s="95" t="s">
        <v>61</v>
      </c>
      <c r="D278" s="163" t="s">
        <v>514</v>
      </c>
      <c r="E278" s="95" t="s">
        <v>71</v>
      </c>
      <c r="F278" s="106">
        <v>2</v>
      </c>
      <c r="G278" s="106">
        <v>4.66</v>
      </c>
      <c r="H278" s="130">
        <v>6.12</v>
      </c>
      <c r="I278" s="108">
        <f t="shared" si="11"/>
        <v>12.24</v>
      </c>
    </row>
    <row r="279" spans="1:9">
      <c r="A279" s="162" t="s">
        <v>515</v>
      </c>
      <c r="B279" s="162">
        <v>89596</v>
      </c>
      <c r="C279" s="95" t="s">
        <v>61</v>
      </c>
      <c r="D279" s="163" t="s">
        <v>516</v>
      </c>
      <c r="E279" s="95" t="s">
        <v>71</v>
      </c>
      <c r="F279" s="106">
        <v>72</v>
      </c>
      <c r="G279" s="106">
        <v>9.32</v>
      </c>
      <c r="H279" s="130">
        <v>12.23</v>
      </c>
      <c r="I279" s="108">
        <f t="shared" si="11"/>
        <v>880.56000000000006</v>
      </c>
    </row>
    <row r="280" spans="1:9">
      <c r="A280" s="162" t="s">
        <v>517</v>
      </c>
      <c r="B280" s="162">
        <v>89610</v>
      </c>
      <c r="C280" s="95" t="s">
        <v>61</v>
      </c>
      <c r="D280" s="163" t="s">
        <v>518</v>
      </c>
      <c r="E280" s="95" t="s">
        <v>71</v>
      </c>
      <c r="F280" s="106">
        <v>4</v>
      </c>
      <c r="G280" s="106">
        <v>18.809999999999999</v>
      </c>
      <c r="H280" s="130">
        <v>24.69</v>
      </c>
      <c r="I280" s="108">
        <f t="shared" si="11"/>
        <v>98.76</v>
      </c>
    </row>
    <row r="281" spans="1:9">
      <c r="A281" s="162" t="s">
        <v>519</v>
      </c>
      <c r="B281" s="162">
        <v>89616</v>
      </c>
      <c r="C281" s="95" t="s">
        <v>61</v>
      </c>
      <c r="D281" s="163" t="s">
        <v>520</v>
      </c>
      <c r="E281" s="95" t="s">
        <v>71</v>
      </c>
      <c r="F281" s="106">
        <v>4</v>
      </c>
      <c r="G281" s="106">
        <v>40.89</v>
      </c>
      <c r="H281" s="130">
        <v>53.68</v>
      </c>
      <c r="I281" s="108">
        <f t="shared" si="11"/>
        <v>214.72</v>
      </c>
    </row>
    <row r="282" spans="1:9">
      <c r="A282" s="162" t="s">
        <v>521</v>
      </c>
      <c r="B282" s="95">
        <v>89380</v>
      </c>
      <c r="C282" s="95" t="s">
        <v>61</v>
      </c>
      <c r="D282" s="163" t="s">
        <v>522</v>
      </c>
      <c r="E282" s="95" t="s">
        <v>71</v>
      </c>
      <c r="F282" s="106">
        <v>4</v>
      </c>
      <c r="G282" s="106">
        <v>8.24</v>
      </c>
      <c r="H282" s="130">
        <v>10.82</v>
      </c>
      <c r="I282" s="108">
        <f t="shared" si="11"/>
        <v>43.28</v>
      </c>
    </row>
    <row r="283" spans="1:9">
      <c r="A283" s="162" t="s">
        <v>523</v>
      </c>
      <c r="B283" s="95">
        <v>89605</v>
      </c>
      <c r="C283" s="95" t="s">
        <v>61</v>
      </c>
      <c r="D283" s="163" t="s">
        <v>524</v>
      </c>
      <c r="E283" s="95" t="s">
        <v>71</v>
      </c>
      <c r="F283" s="106">
        <v>23</v>
      </c>
      <c r="G283" s="106">
        <v>18.28</v>
      </c>
      <c r="H283" s="130">
        <v>23.99</v>
      </c>
      <c r="I283" s="108">
        <f t="shared" si="11"/>
        <v>551.77</v>
      </c>
    </row>
    <row r="284" spans="1:9">
      <c r="A284" s="162" t="s">
        <v>525</v>
      </c>
      <c r="B284" s="95">
        <v>89605</v>
      </c>
      <c r="C284" s="95" t="s">
        <v>61</v>
      </c>
      <c r="D284" s="163" t="s">
        <v>524</v>
      </c>
      <c r="E284" s="95" t="s">
        <v>71</v>
      </c>
      <c r="F284" s="106">
        <v>12</v>
      </c>
      <c r="G284" s="106">
        <v>18.28</v>
      </c>
      <c r="H284" s="130">
        <v>23.99</v>
      </c>
      <c r="I284" s="108">
        <f t="shared" si="11"/>
        <v>287.88</v>
      </c>
    </row>
    <row r="285" spans="1:9">
      <c r="A285" s="162" t="s">
        <v>526</v>
      </c>
      <c r="B285" s="95" t="s">
        <v>527</v>
      </c>
      <c r="C285" s="95" t="s">
        <v>69</v>
      </c>
      <c r="D285" s="163" t="s">
        <v>528</v>
      </c>
      <c r="E285" s="95" t="s">
        <v>71</v>
      </c>
      <c r="F285" s="106">
        <v>4</v>
      </c>
      <c r="G285" s="106">
        <v>33.36</v>
      </c>
      <c r="H285" s="130">
        <v>43.79</v>
      </c>
      <c r="I285" s="108">
        <f t="shared" si="11"/>
        <v>175.16</v>
      </c>
    </row>
    <row r="286" spans="1:9">
      <c r="A286" s="162" t="s">
        <v>529</v>
      </c>
      <c r="B286" s="95" t="s">
        <v>530</v>
      </c>
      <c r="C286" s="95" t="s">
        <v>69</v>
      </c>
      <c r="D286" s="163" t="s">
        <v>531</v>
      </c>
      <c r="E286" s="95" t="s">
        <v>71</v>
      </c>
      <c r="F286" s="106">
        <v>2</v>
      </c>
      <c r="G286" s="106">
        <v>75.849999999999994</v>
      </c>
      <c r="H286" s="130">
        <v>99.55</v>
      </c>
      <c r="I286" s="108">
        <f t="shared" si="11"/>
        <v>199.1</v>
      </c>
    </row>
    <row r="287" spans="1:9">
      <c r="A287" s="162" t="s">
        <v>532</v>
      </c>
      <c r="B287" s="95">
        <v>89579</v>
      </c>
      <c r="C287" s="95" t="s">
        <v>61</v>
      </c>
      <c r="D287" s="163" t="s">
        <v>533</v>
      </c>
      <c r="E287" s="95" t="s">
        <v>71</v>
      </c>
      <c r="F287" s="106">
        <v>35</v>
      </c>
      <c r="G287" s="106">
        <v>9.81</v>
      </c>
      <c r="H287" s="130">
        <v>12.88</v>
      </c>
      <c r="I287" s="108">
        <f t="shared" si="11"/>
        <v>450.8</v>
      </c>
    </row>
    <row r="288" spans="1:9">
      <c r="A288" s="162" t="s">
        <v>534</v>
      </c>
      <c r="B288" s="95" t="s">
        <v>535</v>
      </c>
      <c r="C288" s="95" t="s">
        <v>69</v>
      </c>
      <c r="D288" s="163" t="s">
        <v>536</v>
      </c>
      <c r="E288" s="95" t="s">
        <v>71</v>
      </c>
      <c r="F288" s="106">
        <v>2</v>
      </c>
      <c r="G288" s="106">
        <v>9.4499999999999993</v>
      </c>
      <c r="H288" s="130">
        <v>12.4</v>
      </c>
      <c r="I288" s="108">
        <f t="shared" si="11"/>
        <v>24.8</v>
      </c>
    </row>
    <row r="289" spans="1:9">
      <c r="A289" s="162" t="s">
        <v>537</v>
      </c>
      <c r="B289" s="95">
        <v>89579</v>
      </c>
      <c r="C289" s="95" t="s">
        <v>61</v>
      </c>
      <c r="D289" s="163" t="s">
        <v>533</v>
      </c>
      <c r="E289" s="95" t="s">
        <v>71</v>
      </c>
      <c r="F289" s="106">
        <v>4</v>
      </c>
      <c r="G289" s="106">
        <v>9.81</v>
      </c>
      <c r="H289" s="130">
        <v>12.88</v>
      </c>
      <c r="I289" s="108">
        <f t="shared" si="11"/>
        <v>51.52</v>
      </c>
    </row>
    <row r="290" spans="1:9">
      <c r="A290" s="162" t="s">
        <v>538</v>
      </c>
      <c r="B290" s="95">
        <v>89665</v>
      </c>
      <c r="C290" s="95" t="s">
        <v>61</v>
      </c>
      <c r="D290" s="163" t="s">
        <v>539</v>
      </c>
      <c r="E290" s="95" t="s">
        <v>71</v>
      </c>
      <c r="F290" s="106">
        <v>2</v>
      </c>
      <c r="G290" s="106">
        <v>11.68</v>
      </c>
      <c r="H290" s="130">
        <v>15.33</v>
      </c>
      <c r="I290" s="108">
        <f t="shared" si="11"/>
        <v>30.66</v>
      </c>
    </row>
    <row r="291" spans="1:9">
      <c r="A291" s="162" t="s">
        <v>540</v>
      </c>
      <c r="B291" s="162" t="s">
        <v>541</v>
      </c>
      <c r="C291" s="95" t="s">
        <v>69</v>
      </c>
      <c r="D291" s="163" t="s">
        <v>542</v>
      </c>
      <c r="E291" s="95" t="s">
        <v>71</v>
      </c>
      <c r="F291" s="106">
        <v>6</v>
      </c>
      <c r="G291" s="106">
        <v>25.12</v>
      </c>
      <c r="H291" s="130">
        <v>32.97</v>
      </c>
      <c r="I291" s="108">
        <f t="shared" si="11"/>
        <v>197.82</v>
      </c>
    </row>
    <row r="292" spans="1:9">
      <c r="A292" s="162" t="s">
        <v>543</v>
      </c>
      <c r="B292" s="162">
        <v>89485</v>
      </c>
      <c r="C292" s="95" t="s">
        <v>61</v>
      </c>
      <c r="D292" s="163" t="s">
        <v>544</v>
      </c>
      <c r="E292" s="95" t="s">
        <v>71</v>
      </c>
      <c r="F292" s="106">
        <v>6</v>
      </c>
      <c r="G292" s="106">
        <v>4.42</v>
      </c>
      <c r="H292" s="130">
        <v>5.8</v>
      </c>
      <c r="I292" s="108">
        <f t="shared" si="11"/>
        <v>34.799999999999997</v>
      </c>
    </row>
    <row r="293" spans="1:9">
      <c r="A293" s="162" t="s">
        <v>545</v>
      </c>
      <c r="B293" s="162">
        <v>89493</v>
      </c>
      <c r="C293" s="95" t="s">
        <v>61</v>
      </c>
      <c r="D293" s="163" t="s">
        <v>546</v>
      </c>
      <c r="E293" s="95" t="s">
        <v>71</v>
      </c>
      <c r="F293" s="106">
        <v>2</v>
      </c>
      <c r="G293" s="106">
        <v>8.24</v>
      </c>
      <c r="H293" s="130">
        <v>10.82</v>
      </c>
      <c r="I293" s="108">
        <f t="shared" si="11"/>
        <v>21.64</v>
      </c>
    </row>
    <row r="294" spans="1:9">
      <c r="A294" s="162" t="s">
        <v>547</v>
      </c>
      <c r="B294" s="162">
        <v>89502</v>
      </c>
      <c r="C294" s="95" t="s">
        <v>61</v>
      </c>
      <c r="D294" s="163" t="s">
        <v>548</v>
      </c>
      <c r="E294" s="95" t="s">
        <v>71</v>
      </c>
      <c r="F294" s="106">
        <v>6</v>
      </c>
      <c r="G294" s="106">
        <v>13.8</v>
      </c>
      <c r="H294" s="130">
        <v>18.11</v>
      </c>
      <c r="I294" s="108">
        <f t="shared" si="11"/>
        <v>108.66</v>
      </c>
    </row>
    <row r="295" spans="1:9">
      <c r="A295" s="162" t="s">
        <v>549</v>
      </c>
      <c r="B295" s="162">
        <v>89515</v>
      </c>
      <c r="C295" s="95" t="s">
        <v>61</v>
      </c>
      <c r="D295" s="163" t="s">
        <v>550</v>
      </c>
      <c r="E295" s="95" t="s">
        <v>71</v>
      </c>
      <c r="F295" s="106">
        <v>5</v>
      </c>
      <c r="G295" s="106">
        <v>82.29</v>
      </c>
      <c r="H295" s="130">
        <v>108.01</v>
      </c>
      <c r="I295" s="108">
        <f t="shared" si="11"/>
        <v>540.05000000000007</v>
      </c>
    </row>
    <row r="296" spans="1:9">
      <c r="A296" s="162" t="s">
        <v>551</v>
      </c>
      <c r="B296" s="162">
        <v>89523</v>
      </c>
      <c r="C296" s="95" t="s">
        <v>61</v>
      </c>
      <c r="D296" s="163" t="s">
        <v>552</v>
      </c>
      <c r="E296" s="95" t="s">
        <v>71</v>
      </c>
      <c r="F296" s="106">
        <v>1</v>
      </c>
      <c r="G296" s="106">
        <v>97.17</v>
      </c>
      <c r="H296" s="130">
        <v>127.54</v>
      </c>
      <c r="I296" s="108">
        <f t="shared" si="11"/>
        <v>127.54</v>
      </c>
    </row>
    <row r="297" spans="1:9">
      <c r="A297" s="162" t="s">
        <v>553</v>
      </c>
      <c r="B297" s="162">
        <v>89358</v>
      </c>
      <c r="C297" s="95" t="s">
        <v>61</v>
      </c>
      <c r="D297" s="163" t="s">
        <v>554</v>
      </c>
      <c r="E297" s="95" t="s">
        <v>71</v>
      </c>
      <c r="F297" s="106">
        <v>4</v>
      </c>
      <c r="G297" s="106">
        <v>5.6</v>
      </c>
      <c r="H297" s="130">
        <v>7.35</v>
      </c>
      <c r="I297" s="108">
        <f t="shared" si="11"/>
        <v>29.4</v>
      </c>
    </row>
    <row r="298" spans="1:9">
      <c r="A298" s="162" t="s">
        <v>555</v>
      </c>
      <c r="B298" s="162">
        <v>89362</v>
      </c>
      <c r="C298" s="95" t="s">
        <v>61</v>
      </c>
      <c r="D298" s="163" t="s">
        <v>556</v>
      </c>
      <c r="E298" s="95" t="s">
        <v>71</v>
      </c>
      <c r="F298" s="106">
        <v>155</v>
      </c>
      <c r="G298" s="106">
        <v>6.68</v>
      </c>
      <c r="H298" s="130">
        <v>8.77</v>
      </c>
      <c r="I298" s="108">
        <f t="shared" si="11"/>
        <v>1359.35</v>
      </c>
    </row>
    <row r="299" spans="1:9">
      <c r="A299" s="162" t="s">
        <v>557</v>
      </c>
      <c r="B299" s="162">
        <v>89367</v>
      </c>
      <c r="C299" s="95" t="s">
        <v>61</v>
      </c>
      <c r="D299" s="163" t="s">
        <v>558</v>
      </c>
      <c r="E299" s="95" t="s">
        <v>71</v>
      </c>
      <c r="F299" s="106">
        <v>3</v>
      </c>
      <c r="G299" s="106">
        <v>9.5399999999999991</v>
      </c>
      <c r="H299" s="130">
        <v>12.52</v>
      </c>
      <c r="I299" s="108">
        <f t="shared" si="11"/>
        <v>37.56</v>
      </c>
    </row>
    <row r="300" spans="1:9">
      <c r="A300" s="162" t="s">
        <v>559</v>
      </c>
      <c r="B300" s="162">
        <v>89501</v>
      </c>
      <c r="C300" s="95" t="s">
        <v>61</v>
      </c>
      <c r="D300" s="163" t="s">
        <v>560</v>
      </c>
      <c r="E300" s="95" t="s">
        <v>71</v>
      </c>
      <c r="F300" s="106">
        <v>30</v>
      </c>
      <c r="G300" s="106">
        <v>11.85</v>
      </c>
      <c r="H300" s="130">
        <v>15.55</v>
      </c>
      <c r="I300" s="108">
        <f t="shared" si="11"/>
        <v>466.5</v>
      </c>
    </row>
    <row r="301" spans="1:9">
      <c r="A301" s="162" t="s">
        <v>561</v>
      </c>
      <c r="B301" s="162">
        <v>89505</v>
      </c>
      <c r="C301" s="95" t="s">
        <v>61</v>
      </c>
      <c r="D301" s="163" t="s">
        <v>562</v>
      </c>
      <c r="E301" s="95" t="s">
        <v>71</v>
      </c>
      <c r="F301" s="106">
        <v>15</v>
      </c>
      <c r="G301" s="106">
        <v>33.869999999999997</v>
      </c>
      <c r="H301" s="130">
        <v>44.45</v>
      </c>
      <c r="I301" s="108">
        <f t="shared" si="11"/>
        <v>666.75</v>
      </c>
    </row>
    <row r="302" spans="1:9">
      <c r="A302" s="162" t="s">
        <v>563</v>
      </c>
      <c r="B302" s="162">
        <v>89521</v>
      </c>
      <c r="C302" s="95" t="s">
        <v>61</v>
      </c>
      <c r="D302" s="163" t="s">
        <v>564</v>
      </c>
      <c r="E302" s="95" t="s">
        <v>71</v>
      </c>
      <c r="F302" s="106">
        <v>7</v>
      </c>
      <c r="G302" s="106">
        <v>130.56</v>
      </c>
      <c r="H302" s="130">
        <v>171.36</v>
      </c>
      <c r="I302" s="108">
        <f t="shared" si="11"/>
        <v>1199.52</v>
      </c>
    </row>
    <row r="303" spans="1:9">
      <c r="A303" s="162" t="s">
        <v>565</v>
      </c>
      <c r="B303" s="162">
        <v>89521</v>
      </c>
      <c r="C303" s="95" t="s">
        <v>61</v>
      </c>
      <c r="D303" s="163" t="s">
        <v>566</v>
      </c>
      <c r="E303" s="95" t="s">
        <v>71</v>
      </c>
      <c r="F303" s="106">
        <v>14</v>
      </c>
      <c r="G303" s="106">
        <v>130.56</v>
      </c>
      <c r="H303" s="130">
        <v>171.36</v>
      </c>
      <c r="I303" s="108">
        <f t="shared" si="11"/>
        <v>2399.04</v>
      </c>
    </row>
    <row r="304" spans="1:9">
      <c r="A304" s="162" t="s">
        <v>567</v>
      </c>
      <c r="B304" s="162">
        <v>89529</v>
      </c>
      <c r="C304" s="95" t="s">
        <v>61</v>
      </c>
      <c r="D304" s="163" t="s">
        <v>568</v>
      </c>
      <c r="E304" s="95" t="s">
        <v>71</v>
      </c>
      <c r="F304" s="106">
        <v>8</v>
      </c>
      <c r="G304" s="106">
        <v>38.9</v>
      </c>
      <c r="H304" s="130">
        <v>51.06</v>
      </c>
      <c r="I304" s="108">
        <f t="shared" si="11"/>
        <v>408.48</v>
      </c>
    </row>
    <row r="305" spans="1:9">
      <c r="A305" s="162" t="s">
        <v>569</v>
      </c>
      <c r="B305" s="162">
        <v>89645</v>
      </c>
      <c r="C305" s="95" t="s">
        <v>61</v>
      </c>
      <c r="D305" s="163" t="s">
        <v>570</v>
      </c>
      <c r="E305" s="95" t="s">
        <v>71</v>
      </c>
      <c r="F305" s="106">
        <v>2</v>
      </c>
      <c r="G305" s="106">
        <v>23.27</v>
      </c>
      <c r="H305" s="130">
        <v>30.54</v>
      </c>
      <c r="I305" s="108">
        <f t="shared" si="11"/>
        <v>61.08</v>
      </c>
    </row>
    <row r="306" spans="1:9">
      <c r="A306" s="162" t="s">
        <v>571</v>
      </c>
      <c r="B306" s="162">
        <v>90373</v>
      </c>
      <c r="C306" s="95" t="s">
        <v>61</v>
      </c>
      <c r="D306" s="163" t="s">
        <v>572</v>
      </c>
      <c r="E306" s="95" t="s">
        <v>71</v>
      </c>
      <c r="F306" s="106">
        <v>20</v>
      </c>
      <c r="G306" s="106">
        <v>12.61</v>
      </c>
      <c r="H306" s="130">
        <v>16.55</v>
      </c>
      <c r="I306" s="108">
        <f t="shared" si="11"/>
        <v>331</v>
      </c>
    </row>
    <row r="307" spans="1:9">
      <c r="A307" s="162" t="s">
        <v>573</v>
      </c>
      <c r="B307" s="162">
        <v>89645</v>
      </c>
      <c r="C307" s="95" t="s">
        <v>61</v>
      </c>
      <c r="D307" s="163" t="s">
        <v>574</v>
      </c>
      <c r="E307" s="95" t="s">
        <v>71</v>
      </c>
      <c r="F307" s="106">
        <v>86</v>
      </c>
      <c r="G307" s="106">
        <v>23.27</v>
      </c>
      <c r="H307" s="130">
        <v>30.54</v>
      </c>
      <c r="I307" s="108">
        <f t="shared" si="11"/>
        <v>2626.44</v>
      </c>
    </row>
    <row r="308" spans="1:9">
      <c r="A308" s="162" t="s">
        <v>575</v>
      </c>
      <c r="B308" s="162">
        <v>89395</v>
      </c>
      <c r="C308" s="95" t="s">
        <v>61</v>
      </c>
      <c r="D308" s="163" t="s">
        <v>576</v>
      </c>
      <c r="E308" s="95" t="s">
        <v>71</v>
      </c>
      <c r="F308" s="106">
        <v>38</v>
      </c>
      <c r="G308" s="106">
        <v>9.39</v>
      </c>
      <c r="H308" s="130">
        <v>12.32</v>
      </c>
      <c r="I308" s="108">
        <f t="shared" si="11"/>
        <v>468.16</v>
      </c>
    </row>
    <row r="309" spans="1:9">
      <c r="A309" s="162" t="s">
        <v>577</v>
      </c>
      <c r="B309" s="162">
        <v>89443</v>
      </c>
      <c r="C309" s="95" t="s">
        <v>61</v>
      </c>
      <c r="D309" s="163" t="s">
        <v>578</v>
      </c>
      <c r="E309" s="95" t="s">
        <v>71</v>
      </c>
      <c r="F309" s="106">
        <v>3</v>
      </c>
      <c r="G309" s="106">
        <v>10.99</v>
      </c>
      <c r="H309" s="130">
        <v>14.42</v>
      </c>
      <c r="I309" s="108">
        <f t="shared" si="11"/>
        <v>43.26</v>
      </c>
    </row>
    <row r="310" spans="1:9">
      <c r="A310" s="162" t="s">
        <v>579</v>
      </c>
      <c r="B310" s="162">
        <v>89625</v>
      </c>
      <c r="C310" s="95" t="s">
        <v>61</v>
      </c>
      <c r="D310" s="163" t="s">
        <v>580</v>
      </c>
      <c r="E310" s="95" t="s">
        <v>71</v>
      </c>
      <c r="F310" s="106">
        <v>19</v>
      </c>
      <c r="G310" s="106">
        <v>18.989999999999998</v>
      </c>
      <c r="H310" s="130">
        <v>24.92</v>
      </c>
      <c r="I310" s="108">
        <f t="shared" si="11"/>
        <v>473.48</v>
      </c>
    </row>
    <row r="311" spans="1:9">
      <c r="A311" s="162" t="s">
        <v>581</v>
      </c>
      <c r="B311" s="162">
        <v>89566</v>
      </c>
      <c r="C311" s="95" t="s">
        <v>61</v>
      </c>
      <c r="D311" s="163" t="s">
        <v>582</v>
      </c>
      <c r="E311" s="95" t="s">
        <v>71</v>
      </c>
      <c r="F311" s="106">
        <v>6</v>
      </c>
      <c r="G311" s="106">
        <v>40.28</v>
      </c>
      <c r="H311" s="130">
        <v>52.87</v>
      </c>
      <c r="I311" s="108">
        <f t="shared" si="11"/>
        <v>317.21999999999997</v>
      </c>
    </row>
    <row r="312" spans="1:9">
      <c r="A312" s="162" t="s">
        <v>583</v>
      </c>
      <c r="B312" s="162">
        <v>89566</v>
      </c>
      <c r="C312" s="95" t="s">
        <v>61</v>
      </c>
      <c r="D312" s="163" t="s">
        <v>584</v>
      </c>
      <c r="E312" s="95" t="s">
        <v>71</v>
      </c>
      <c r="F312" s="106">
        <v>10</v>
      </c>
      <c r="G312" s="106">
        <v>40.28</v>
      </c>
      <c r="H312" s="130">
        <v>52.87</v>
      </c>
      <c r="I312" s="108">
        <f t="shared" si="11"/>
        <v>528.69999999999993</v>
      </c>
    </row>
    <row r="313" spans="1:9">
      <c r="A313" s="162" t="s">
        <v>585</v>
      </c>
      <c r="B313" s="162">
        <v>89559</v>
      </c>
      <c r="C313" s="95" t="s">
        <v>61</v>
      </c>
      <c r="D313" s="163" t="s">
        <v>586</v>
      </c>
      <c r="E313" s="95" t="s">
        <v>71</v>
      </c>
      <c r="F313" s="106">
        <v>2</v>
      </c>
      <c r="G313" s="106">
        <v>58.65</v>
      </c>
      <c r="H313" s="130">
        <v>76.98</v>
      </c>
      <c r="I313" s="108">
        <f t="shared" si="11"/>
        <v>153.96</v>
      </c>
    </row>
    <row r="314" spans="1:9">
      <c r="A314" s="162" t="s">
        <v>587</v>
      </c>
      <c r="B314" s="162">
        <v>89622</v>
      </c>
      <c r="C314" s="95" t="s">
        <v>61</v>
      </c>
      <c r="D314" s="163" t="s">
        <v>588</v>
      </c>
      <c r="E314" s="95" t="s">
        <v>71</v>
      </c>
      <c r="F314" s="106">
        <v>1</v>
      </c>
      <c r="G314" s="106">
        <v>11.61</v>
      </c>
      <c r="H314" s="130">
        <v>15.25</v>
      </c>
      <c r="I314" s="108">
        <f t="shared" si="11"/>
        <v>15.25</v>
      </c>
    </row>
    <row r="315" spans="1:9">
      <c r="A315" s="162" t="s">
        <v>589</v>
      </c>
      <c r="B315" s="162">
        <v>89627</v>
      </c>
      <c r="C315" s="95" t="s">
        <v>61</v>
      </c>
      <c r="D315" s="163" t="s">
        <v>590</v>
      </c>
      <c r="E315" s="95" t="s">
        <v>71</v>
      </c>
      <c r="F315" s="106">
        <v>23</v>
      </c>
      <c r="G315" s="106">
        <v>17.7</v>
      </c>
      <c r="H315" s="130">
        <v>23.23</v>
      </c>
      <c r="I315" s="108">
        <f t="shared" si="11"/>
        <v>534.29</v>
      </c>
    </row>
    <row r="316" spans="1:9">
      <c r="A316" s="162" t="s">
        <v>591</v>
      </c>
      <c r="B316" s="162">
        <v>89626</v>
      </c>
      <c r="C316" s="95" t="s">
        <v>61</v>
      </c>
      <c r="D316" s="163" t="s">
        <v>592</v>
      </c>
      <c r="E316" s="95" t="s">
        <v>71</v>
      </c>
      <c r="F316" s="106">
        <v>1</v>
      </c>
      <c r="G316" s="106">
        <v>27.55</v>
      </c>
      <c r="H316" s="130">
        <v>36.159999999999997</v>
      </c>
      <c r="I316" s="108">
        <f t="shared" si="11"/>
        <v>36.159999999999997</v>
      </c>
    </row>
    <row r="317" spans="1:9">
      <c r="A317" s="162" t="s">
        <v>593</v>
      </c>
      <c r="B317" s="162">
        <v>89630</v>
      </c>
      <c r="C317" s="95" t="s">
        <v>61</v>
      </c>
      <c r="D317" s="163" t="s">
        <v>594</v>
      </c>
      <c r="E317" s="95" t="s">
        <v>71</v>
      </c>
      <c r="F317" s="106">
        <v>7</v>
      </c>
      <c r="G317" s="106">
        <v>68.7</v>
      </c>
      <c r="H317" s="130">
        <v>90.17</v>
      </c>
      <c r="I317" s="108">
        <f t="shared" si="11"/>
        <v>631.19000000000005</v>
      </c>
    </row>
    <row r="318" spans="1:9">
      <c r="A318" s="162" t="s">
        <v>595</v>
      </c>
      <c r="B318" s="162">
        <v>89630</v>
      </c>
      <c r="C318" s="95" t="s">
        <v>61</v>
      </c>
      <c r="D318" s="163" t="s">
        <v>596</v>
      </c>
      <c r="E318" s="95" t="s">
        <v>71</v>
      </c>
      <c r="F318" s="106">
        <v>10</v>
      </c>
      <c r="G318" s="106">
        <v>68.7</v>
      </c>
      <c r="H318" s="130">
        <v>90.17</v>
      </c>
      <c r="I318" s="108">
        <f t="shared" si="11"/>
        <v>901.7</v>
      </c>
    </row>
    <row r="319" spans="1:9">
      <c r="A319" s="162" t="s">
        <v>597</v>
      </c>
      <c r="B319" s="162">
        <v>89630</v>
      </c>
      <c r="C319" s="95" t="s">
        <v>61</v>
      </c>
      <c r="D319" s="163" t="s">
        <v>598</v>
      </c>
      <c r="E319" s="95" t="s">
        <v>71</v>
      </c>
      <c r="F319" s="106">
        <v>4</v>
      </c>
      <c r="G319" s="106">
        <v>68.7</v>
      </c>
      <c r="H319" s="130">
        <v>90.17</v>
      </c>
      <c r="I319" s="108">
        <f t="shared" si="11"/>
        <v>360.68</v>
      </c>
    </row>
    <row r="320" spans="1:9">
      <c r="A320" s="162" t="s">
        <v>599</v>
      </c>
      <c r="B320" s="162">
        <v>89632</v>
      </c>
      <c r="C320" s="95" t="s">
        <v>61</v>
      </c>
      <c r="D320" s="163" t="s">
        <v>600</v>
      </c>
      <c r="E320" s="95" t="s">
        <v>71</v>
      </c>
      <c r="F320" s="106">
        <v>5</v>
      </c>
      <c r="G320" s="106">
        <v>101</v>
      </c>
      <c r="H320" s="130">
        <v>132.56</v>
      </c>
      <c r="I320" s="108">
        <f t="shared" si="11"/>
        <v>662.8</v>
      </c>
    </row>
    <row r="321" spans="1:9">
      <c r="A321" s="162" t="s">
        <v>601</v>
      </c>
      <c r="B321" s="162">
        <v>89632</v>
      </c>
      <c r="C321" s="95" t="s">
        <v>61</v>
      </c>
      <c r="D321" s="163" t="s">
        <v>602</v>
      </c>
      <c r="E321" s="95" t="s">
        <v>71</v>
      </c>
      <c r="F321" s="106">
        <v>2</v>
      </c>
      <c r="G321" s="106">
        <v>101</v>
      </c>
      <c r="H321" s="130">
        <v>132.56</v>
      </c>
      <c r="I321" s="108">
        <f t="shared" si="11"/>
        <v>265.12</v>
      </c>
    </row>
    <row r="322" spans="1:9">
      <c r="A322" s="162" t="s">
        <v>603</v>
      </c>
      <c r="B322" s="95">
        <v>89394</v>
      </c>
      <c r="C322" s="95" t="s">
        <v>61</v>
      </c>
      <c r="D322" s="163" t="s">
        <v>604</v>
      </c>
      <c r="E322" s="95" t="s">
        <v>71</v>
      </c>
      <c r="F322" s="106">
        <v>20</v>
      </c>
      <c r="G322" s="106">
        <v>17.57</v>
      </c>
      <c r="H322" s="130">
        <v>23.06</v>
      </c>
      <c r="I322" s="108">
        <f t="shared" si="11"/>
        <v>461.2</v>
      </c>
    </row>
    <row r="323" spans="1:9">
      <c r="A323" s="162" t="s">
        <v>605</v>
      </c>
      <c r="B323" s="162">
        <v>90374</v>
      </c>
      <c r="C323" s="95" t="s">
        <v>61</v>
      </c>
      <c r="D323" s="163" t="s">
        <v>606</v>
      </c>
      <c r="E323" s="95" t="s">
        <v>71</v>
      </c>
      <c r="F323" s="106">
        <v>2</v>
      </c>
      <c r="G323" s="106">
        <v>20.13</v>
      </c>
      <c r="H323" s="130">
        <v>26.42</v>
      </c>
      <c r="I323" s="108">
        <f t="shared" si="11"/>
        <v>52.84</v>
      </c>
    </row>
    <row r="324" spans="1:9">
      <c r="A324" s="158" t="s">
        <v>607</v>
      </c>
      <c r="B324" s="162"/>
      <c r="C324" s="84"/>
      <c r="D324" s="88" t="s">
        <v>608</v>
      </c>
      <c r="E324" s="99"/>
      <c r="F324" s="106"/>
      <c r="G324" s="106"/>
      <c r="H324" s="130"/>
      <c r="I324" s="108"/>
    </row>
    <row r="325" spans="1:9">
      <c r="A325" s="162" t="s">
        <v>609</v>
      </c>
      <c r="B325" s="95">
        <v>95248</v>
      </c>
      <c r="C325" s="95" t="s">
        <v>61</v>
      </c>
      <c r="D325" s="99" t="s">
        <v>610</v>
      </c>
      <c r="E325" s="95" t="s">
        <v>71</v>
      </c>
      <c r="F325" s="106">
        <v>2</v>
      </c>
      <c r="G325" s="106">
        <v>71.69</v>
      </c>
      <c r="H325" s="130">
        <v>94.09</v>
      </c>
      <c r="I325" s="108">
        <f t="shared" si="11"/>
        <v>188.18</v>
      </c>
    </row>
    <row r="326" spans="1:9">
      <c r="A326" s="162" t="s">
        <v>611</v>
      </c>
      <c r="B326" s="162">
        <v>94498</v>
      </c>
      <c r="C326" s="95" t="s">
        <v>61</v>
      </c>
      <c r="D326" s="99" t="s">
        <v>612</v>
      </c>
      <c r="E326" s="95" t="s">
        <v>71</v>
      </c>
      <c r="F326" s="106">
        <v>2</v>
      </c>
      <c r="G326" s="106">
        <v>149.06</v>
      </c>
      <c r="H326" s="130">
        <v>195.64</v>
      </c>
      <c r="I326" s="108">
        <f t="shared" si="11"/>
        <v>391.28</v>
      </c>
    </row>
    <row r="327" spans="1:9">
      <c r="A327" s="162" t="s">
        <v>613</v>
      </c>
      <c r="B327" s="162">
        <v>94500</v>
      </c>
      <c r="C327" s="95" t="s">
        <v>61</v>
      </c>
      <c r="D327" s="99" t="s">
        <v>614</v>
      </c>
      <c r="E327" s="95" t="s">
        <v>71</v>
      </c>
      <c r="F327" s="106">
        <v>2</v>
      </c>
      <c r="G327" s="106">
        <v>333.02</v>
      </c>
      <c r="H327" s="130">
        <v>437.1</v>
      </c>
      <c r="I327" s="108">
        <f t="shared" si="11"/>
        <v>874.2</v>
      </c>
    </row>
    <row r="328" spans="1:9">
      <c r="A328" s="162" t="s">
        <v>615</v>
      </c>
      <c r="B328" s="162">
        <v>94501</v>
      </c>
      <c r="C328" s="95" t="s">
        <v>61</v>
      </c>
      <c r="D328" s="99" t="s">
        <v>616</v>
      </c>
      <c r="E328" s="95" t="s">
        <v>71</v>
      </c>
      <c r="F328" s="106">
        <v>2</v>
      </c>
      <c r="G328" s="106">
        <v>662.11</v>
      </c>
      <c r="H328" s="130">
        <v>869.02</v>
      </c>
      <c r="I328" s="108">
        <f t="shared" ref="I328:I332" si="12">F328*H328</f>
        <v>1738.04</v>
      </c>
    </row>
    <row r="329" spans="1:9">
      <c r="A329" s="162" t="s">
        <v>617</v>
      </c>
      <c r="B329" s="95">
        <v>94792</v>
      </c>
      <c r="C329" s="95" t="s">
        <v>61</v>
      </c>
      <c r="D329" s="99" t="s">
        <v>618</v>
      </c>
      <c r="E329" s="95" t="s">
        <v>71</v>
      </c>
      <c r="F329" s="106">
        <v>1</v>
      </c>
      <c r="G329" s="106">
        <v>121.73</v>
      </c>
      <c r="H329" s="130">
        <v>159.77000000000001</v>
      </c>
      <c r="I329" s="108">
        <f t="shared" si="12"/>
        <v>159.77000000000001</v>
      </c>
    </row>
    <row r="330" spans="1:9">
      <c r="A330" s="162" t="s">
        <v>619</v>
      </c>
      <c r="B330" s="162">
        <v>94794</v>
      </c>
      <c r="C330" s="95" t="s">
        <v>61</v>
      </c>
      <c r="D330" s="99" t="s">
        <v>620</v>
      </c>
      <c r="E330" s="95" t="s">
        <v>71</v>
      </c>
      <c r="F330" s="106">
        <v>12</v>
      </c>
      <c r="G330" s="106">
        <v>165.72</v>
      </c>
      <c r="H330" s="130">
        <v>217.51</v>
      </c>
      <c r="I330" s="108">
        <f t="shared" si="12"/>
        <v>2610.12</v>
      </c>
    </row>
    <row r="331" spans="1:9">
      <c r="A331" s="162" t="s">
        <v>621</v>
      </c>
      <c r="B331" s="95">
        <v>89987</v>
      </c>
      <c r="C331" s="95" t="s">
        <v>61</v>
      </c>
      <c r="D331" s="99" t="s">
        <v>622</v>
      </c>
      <c r="E331" s="95" t="s">
        <v>71</v>
      </c>
      <c r="F331" s="106">
        <v>33</v>
      </c>
      <c r="G331" s="106">
        <v>87.26</v>
      </c>
      <c r="H331" s="130">
        <v>114.53</v>
      </c>
      <c r="I331" s="108">
        <f t="shared" si="12"/>
        <v>3779.4900000000002</v>
      </c>
    </row>
    <row r="332" spans="1:9">
      <c r="A332" s="162" t="s">
        <v>623</v>
      </c>
      <c r="B332" s="162">
        <v>89985</v>
      </c>
      <c r="C332" s="95" t="s">
        <v>61</v>
      </c>
      <c r="D332" s="99" t="s">
        <v>624</v>
      </c>
      <c r="E332" s="95" t="s">
        <v>71</v>
      </c>
      <c r="F332" s="106">
        <v>13</v>
      </c>
      <c r="G332" s="106">
        <v>82.82</v>
      </c>
      <c r="H332" s="130">
        <v>108.7</v>
      </c>
      <c r="I332" s="108">
        <f t="shared" si="12"/>
        <v>1413.1000000000001</v>
      </c>
    </row>
    <row r="333" spans="1:9">
      <c r="A333" s="125"/>
      <c r="B333" s="125"/>
      <c r="C333" s="125"/>
      <c r="D333" s="125"/>
      <c r="E333" s="125"/>
      <c r="F333" s="126" t="s">
        <v>86</v>
      </c>
      <c r="G333" s="126"/>
      <c r="H333" s="125"/>
      <c r="I333" s="138">
        <f>SUM(I264:I332)</f>
        <v>58206.570000000007</v>
      </c>
    </row>
    <row r="334" spans="1:9">
      <c r="A334" s="95"/>
      <c r="B334" s="95"/>
      <c r="C334" s="95"/>
      <c r="D334" s="96"/>
      <c r="E334" s="95"/>
      <c r="F334" s="97"/>
      <c r="G334" s="98"/>
      <c r="H334" s="99"/>
      <c r="I334" s="130"/>
    </row>
    <row r="335" spans="1:9">
      <c r="A335" s="164">
        <v>13</v>
      </c>
      <c r="B335" s="164"/>
      <c r="C335" s="164"/>
      <c r="D335" s="165" t="s">
        <v>625</v>
      </c>
      <c r="E335" s="166"/>
      <c r="F335" s="167"/>
      <c r="G335" s="167"/>
      <c r="H335" s="168"/>
      <c r="I335" s="104"/>
    </row>
    <row r="336" spans="1:9">
      <c r="A336" s="158" t="s">
        <v>626</v>
      </c>
      <c r="B336" s="158"/>
      <c r="C336" s="158"/>
      <c r="D336" s="159" t="s">
        <v>627</v>
      </c>
      <c r="E336" s="160"/>
      <c r="F336" s="161"/>
      <c r="G336" s="106"/>
      <c r="H336" s="130"/>
      <c r="I336" s="130"/>
    </row>
    <row r="337" spans="1:9">
      <c r="A337" s="162" t="s">
        <v>628</v>
      </c>
      <c r="B337" s="95">
        <v>89848</v>
      </c>
      <c r="C337" s="95" t="s">
        <v>61</v>
      </c>
      <c r="D337" s="169" t="s">
        <v>629</v>
      </c>
      <c r="E337" s="162" t="s">
        <v>148</v>
      </c>
      <c r="F337" s="106">
        <v>296</v>
      </c>
      <c r="G337" s="106">
        <v>26.23</v>
      </c>
      <c r="H337" s="130">
        <v>34.43</v>
      </c>
      <c r="I337" s="108">
        <f t="shared" ref="I337:I344" si="13">F337*H337</f>
        <v>10191.280000000001</v>
      </c>
    </row>
    <row r="338" spans="1:9">
      <c r="A338" s="162" t="s">
        <v>630</v>
      </c>
      <c r="B338" s="95">
        <v>89849</v>
      </c>
      <c r="C338" s="95" t="s">
        <v>61</v>
      </c>
      <c r="D338" s="163" t="s">
        <v>631</v>
      </c>
      <c r="E338" s="95" t="s">
        <v>148</v>
      </c>
      <c r="F338" s="106">
        <v>98</v>
      </c>
      <c r="G338" s="106">
        <v>53.77</v>
      </c>
      <c r="H338" s="130">
        <v>70.569999999999993</v>
      </c>
      <c r="I338" s="108">
        <f t="shared" si="13"/>
        <v>6915.86</v>
      </c>
    </row>
    <row r="339" spans="1:9">
      <c r="A339" s="162" t="s">
        <v>632</v>
      </c>
      <c r="B339" s="95">
        <v>89746</v>
      </c>
      <c r="C339" s="95" t="s">
        <v>61</v>
      </c>
      <c r="D339" s="163" t="s">
        <v>633</v>
      </c>
      <c r="E339" s="95" t="s">
        <v>71</v>
      </c>
      <c r="F339" s="106">
        <v>20</v>
      </c>
      <c r="G339" s="106">
        <v>19.989999999999998</v>
      </c>
      <c r="H339" s="130">
        <v>26.24</v>
      </c>
      <c r="I339" s="108">
        <f t="shared" si="13"/>
        <v>524.79999999999995</v>
      </c>
    </row>
    <row r="340" spans="1:9">
      <c r="A340" s="162" t="s">
        <v>634</v>
      </c>
      <c r="B340" s="95">
        <v>89744</v>
      </c>
      <c r="C340" s="95" t="s">
        <v>61</v>
      </c>
      <c r="D340" s="163" t="s">
        <v>635</v>
      </c>
      <c r="E340" s="95" t="s">
        <v>71</v>
      </c>
      <c r="F340" s="106">
        <v>71</v>
      </c>
      <c r="G340" s="106">
        <v>20.05</v>
      </c>
      <c r="H340" s="130">
        <v>26.32</v>
      </c>
      <c r="I340" s="108">
        <f t="shared" si="13"/>
        <v>1868.72</v>
      </c>
    </row>
    <row r="341" spans="1:9">
      <c r="A341" s="162" t="s">
        <v>636</v>
      </c>
      <c r="B341" s="95">
        <v>89567</v>
      </c>
      <c r="C341" s="95" t="s">
        <v>61</v>
      </c>
      <c r="D341" s="163" t="s">
        <v>637</v>
      </c>
      <c r="E341" s="95" t="s">
        <v>71</v>
      </c>
      <c r="F341" s="106">
        <v>7</v>
      </c>
      <c r="G341" s="106">
        <v>71.040000000000006</v>
      </c>
      <c r="H341" s="130">
        <v>93.24</v>
      </c>
      <c r="I341" s="108">
        <f t="shared" si="13"/>
        <v>652.67999999999995</v>
      </c>
    </row>
    <row r="342" spans="1:9">
      <c r="A342" s="84" t="s">
        <v>638</v>
      </c>
      <c r="B342" s="84"/>
      <c r="C342" s="84"/>
      <c r="D342" s="88" t="s">
        <v>639</v>
      </c>
      <c r="E342" s="99"/>
      <c r="F342" s="106"/>
      <c r="G342" s="106"/>
      <c r="H342" s="130"/>
      <c r="I342" s="108"/>
    </row>
    <row r="343" spans="1:9">
      <c r="A343" s="95" t="s">
        <v>640</v>
      </c>
      <c r="B343" s="95"/>
      <c r="C343" s="95" t="s">
        <v>247</v>
      </c>
      <c r="D343" s="96" t="s">
        <v>641</v>
      </c>
      <c r="E343" s="95" t="s">
        <v>71</v>
      </c>
      <c r="F343" s="106">
        <v>23</v>
      </c>
      <c r="G343" s="106">
        <v>16</v>
      </c>
      <c r="H343" s="130">
        <v>21.01</v>
      </c>
      <c r="I343" s="108">
        <f t="shared" si="13"/>
        <v>483.23</v>
      </c>
    </row>
    <row r="344" spans="1:9">
      <c r="A344" s="95" t="s">
        <v>642</v>
      </c>
      <c r="B344" s="95">
        <v>72285</v>
      </c>
      <c r="C344" s="95" t="s">
        <v>61</v>
      </c>
      <c r="D344" s="96" t="s">
        <v>643</v>
      </c>
      <c r="E344" s="95" t="s">
        <v>71</v>
      </c>
      <c r="F344" s="106">
        <v>16</v>
      </c>
      <c r="G344" s="106">
        <v>323.32</v>
      </c>
      <c r="H344" s="130">
        <v>424.36</v>
      </c>
      <c r="I344" s="108">
        <f t="shared" si="13"/>
        <v>6789.76</v>
      </c>
    </row>
    <row r="345" spans="1:9">
      <c r="A345" s="125"/>
      <c r="B345" s="125"/>
      <c r="C345" s="125"/>
      <c r="D345" s="125"/>
      <c r="E345" s="125"/>
      <c r="F345" s="126" t="s">
        <v>86</v>
      </c>
      <c r="G345" s="126"/>
      <c r="H345" s="125"/>
      <c r="I345" s="150">
        <f>SUM(I337:I344)</f>
        <v>27426.33</v>
      </c>
    </row>
    <row r="346" spans="1:9">
      <c r="A346" s="95"/>
      <c r="B346" s="95"/>
      <c r="C346" s="95"/>
      <c r="D346" s="96"/>
      <c r="E346" s="95"/>
      <c r="F346" s="97"/>
      <c r="G346" s="98"/>
      <c r="H346" s="99"/>
      <c r="I346" s="130"/>
    </row>
    <row r="347" spans="1:9">
      <c r="A347" s="100">
        <v>14</v>
      </c>
      <c r="B347" s="100"/>
      <c r="C347" s="100"/>
      <c r="D347" s="101" t="s">
        <v>644</v>
      </c>
      <c r="E347" s="101"/>
      <c r="F347" s="103"/>
      <c r="G347" s="103"/>
      <c r="H347" s="101"/>
      <c r="I347" s="104"/>
    </row>
    <row r="348" spans="1:9">
      <c r="A348" s="95" t="s">
        <v>645</v>
      </c>
      <c r="B348" s="95">
        <v>89714</v>
      </c>
      <c r="C348" s="95" t="s">
        <v>61</v>
      </c>
      <c r="D348" s="163" t="s">
        <v>646</v>
      </c>
      <c r="E348" s="95" t="s">
        <v>148</v>
      </c>
      <c r="F348" s="106">
        <v>226</v>
      </c>
      <c r="G348" s="106">
        <v>45.33</v>
      </c>
      <c r="H348" s="130">
        <v>59.5</v>
      </c>
      <c r="I348" s="108">
        <f t="shared" ref="I348:I388" si="14">F348*H348</f>
        <v>13447</v>
      </c>
    </row>
    <row r="349" spans="1:9">
      <c r="A349" s="95" t="s">
        <v>647</v>
      </c>
      <c r="B349" s="95">
        <v>89711</v>
      </c>
      <c r="C349" s="95" t="s">
        <v>61</v>
      </c>
      <c r="D349" s="163" t="s">
        <v>648</v>
      </c>
      <c r="E349" s="95" t="s">
        <v>148</v>
      </c>
      <c r="F349" s="106">
        <v>186</v>
      </c>
      <c r="G349" s="106">
        <v>15.76</v>
      </c>
      <c r="H349" s="130">
        <v>20.69</v>
      </c>
      <c r="I349" s="108">
        <f t="shared" si="14"/>
        <v>3848.34</v>
      </c>
    </row>
    <row r="350" spans="1:9">
      <c r="A350" s="95" t="s">
        <v>649</v>
      </c>
      <c r="B350" s="95">
        <v>89712</v>
      </c>
      <c r="C350" s="95" t="s">
        <v>61</v>
      </c>
      <c r="D350" s="163" t="s">
        <v>650</v>
      </c>
      <c r="E350" s="95" t="s">
        <v>148</v>
      </c>
      <c r="F350" s="106">
        <v>160</v>
      </c>
      <c r="G350" s="106">
        <v>23.7</v>
      </c>
      <c r="H350" s="130">
        <v>31.11</v>
      </c>
      <c r="I350" s="108">
        <f t="shared" si="14"/>
        <v>4977.6000000000004</v>
      </c>
    </row>
    <row r="351" spans="1:9">
      <c r="A351" s="95" t="s">
        <v>651</v>
      </c>
      <c r="B351" s="95">
        <v>89511</v>
      </c>
      <c r="C351" s="95" t="s">
        <v>61</v>
      </c>
      <c r="D351" s="163" t="s">
        <v>652</v>
      </c>
      <c r="E351" s="95" t="s">
        <v>148</v>
      </c>
      <c r="F351" s="106">
        <v>154</v>
      </c>
      <c r="G351" s="106">
        <v>36.049999999999997</v>
      </c>
      <c r="H351" s="130">
        <v>47.32</v>
      </c>
      <c r="I351" s="108">
        <f t="shared" si="14"/>
        <v>7287.28</v>
      </c>
    </row>
    <row r="352" spans="1:9">
      <c r="A352" s="95" t="s">
        <v>653</v>
      </c>
      <c r="B352" s="95">
        <v>89849</v>
      </c>
      <c r="C352" s="95" t="s">
        <v>61</v>
      </c>
      <c r="D352" s="163" t="s">
        <v>654</v>
      </c>
      <c r="E352" s="95" t="s">
        <v>148</v>
      </c>
      <c r="F352" s="106">
        <v>38</v>
      </c>
      <c r="G352" s="106">
        <v>53.77</v>
      </c>
      <c r="H352" s="130">
        <v>70.569999999999993</v>
      </c>
      <c r="I352" s="108">
        <f t="shared" si="14"/>
        <v>2681.66</v>
      </c>
    </row>
    <row r="353" spans="1:9">
      <c r="A353" s="95" t="s">
        <v>655</v>
      </c>
      <c r="B353" s="95">
        <v>90375</v>
      </c>
      <c r="C353" s="95" t="s">
        <v>61</v>
      </c>
      <c r="D353" s="163" t="s">
        <v>656</v>
      </c>
      <c r="E353" s="95" t="s">
        <v>71</v>
      </c>
      <c r="F353" s="106">
        <v>37</v>
      </c>
      <c r="G353" s="106">
        <v>7.26</v>
      </c>
      <c r="H353" s="130">
        <v>9.5299999999999994</v>
      </c>
      <c r="I353" s="108">
        <f t="shared" si="14"/>
        <v>352.60999999999996</v>
      </c>
    </row>
    <row r="354" spans="1:9">
      <c r="A354" s="95" t="s">
        <v>657</v>
      </c>
      <c r="B354" s="95">
        <v>89746</v>
      </c>
      <c r="C354" s="95" t="s">
        <v>61</v>
      </c>
      <c r="D354" s="163" t="s">
        <v>658</v>
      </c>
      <c r="E354" s="95" t="s">
        <v>71</v>
      </c>
      <c r="F354" s="106">
        <v>6</v>
      </c>
      <c r="G354" s="106">
        <v>19.989999999999998</v>
      </c>
      <c r="H354" s="130">
        <v>26.24</v>
      </c>
      <c r="I354" s="108">
        <f t="shared" si="14"/>
        <v>157.44</v>
      </c>
    </row>
    <row r="355" spans="1:9">
      <c r="A355" s="95" t="s">
        <v>659</v>
      </c>
      <c r="B355" s="95">
        <v>89739</v>
      </c>
      <c r="C355" s="95" t="s">
        <v>61</v>
      </c>
      <c r="D355" s="163" t="s">
        <v>660</v>
      </c>
      <c r="E355" s="95" t="s">
        <v>71</v>
      </c>
      <c r="F355" s="106">
        <v>21</v>
      </c>
      <c r="G355" s="106">
        <v>16.309999999999999</v>
      </c>
      <c r="H355" s="130">
        <v>21.41</v>
      </c>
      <c r="I355" s="108">
        <f t="shared" si="14"/>
        <v>449.61</v>
      </c>
    </row>
    <row r="356" spans="1:9">
      <c r="A356" s="95" t="s">
        <v>661</v>
      </c>
      <c r="B356" s="95">
        <v>89732</v>
      </c>
      <c r="C356" s="95" t="s">
        <v>61</v>
      </c>
      <c r="D356" s="163" t="s">
        <v>662</v>
      </c>
      <c r="E356" s="95" t="s">
        <v>71</v>
      </c>
      <c r="F356" s="106">
        <v>29</v>
      </c>
      <c r="G356" s="106">
        <v>9.27</v>
      </c>
      <c r="H356" s="130">
        <v>12.17</v>
      </c>
      <c r="I356" s="108">
        <f t="shared" si="14"/>
        <v>352.93</v>
      </c>
    </row>
    <row r="357" spans="1:9">
      <c r="A357" s="95" t="s">
        <v>663</v>
      </c>
      <c r="B357" s="95">
        <v>89726</v>
      </c>
      <c r="C357" s="95" t="s">
        <v>61</v>
      </c>
      <c r="D357" s="163" t="s">
        <v>664</v>
      </c>
      <c r="E357" s="95" t="s">
        <v>71</v>
      </c>
      <c r="F357" s="106">
        <v>54</v>
      </c>
      <c r="G357" s="106">
        <v>5.65</v>
      </c>
      <c r="H357" s="130">
        <v>7.42</v>
      </c>
      <c r="I357" s="108">
        <f t="shared" si="14"/>
        <v>400.68</v>
      </c>
    </row>
    <row r="358" spans="1:9">
      <c r="A358" s="95" t="s">
        <v>665</v>
      </c>
      <c r="B358" s="95">
        <v>89744</v>
      </c>
      <c r="C358" s="95" t="s">
        <v>61</v>
      </c>
      <c r="D358" s="163" t="s">
        <v>666</v>
      </c>
      <c r="E358" s="95" t="s">
        <v>71</v>
      </c>
      <c r="F358" s="106">
        <v>24</v>
      </c>
      <c r="G358" s="106">
        <v>20.05</v>
      </c>
      <c r="H358" s="130">
        <v>26.32</v>
      </c>
      <c r="I358" s="108">
        <f t="shared" si="14"/>
        <v>631.68000000000006</v>
      </c>
    </row>
    <row r="359" spans="1:9">
      <c r="A359" s="95" t="s">
        <v>667</v>
      </c>
      <c r="B359" s="95">
        <v>89522</v>
      </c>
      <c r="C359" s="95" t="s">
        <v>61</v>
      </c>
      <c r="D359" s="163" t="s">
        <v>668</v>
      </c>
      <c r="E359" s="95" t="s">
        <v>71</v>
      </c>
      <c r="F359" s="106">
        <v>48</v>
      </c>
      <c r="G359" s="106">
        <v>25.88</v>
      </c>
      <c r="H359" s="130">
        <v>33.97</v>
      </c>
      <c r="I359" s="108">
        <f t="shared" si="14"/>
        <v>1630.56</v>
      </c>
    </row>
    <row r="360" spans="1:9">
      <c r="A360" s="95" t="s">
        <v>669</v>
      </c>
      <c r="B360" s="95">
        <v>89731</v>
      </c>
      <c r="C360" s="95" t="s">
        <v>61</v>
      </c>
      <c r="D360" s="163" t="s">
        <v>670</v>
      </c>
      <c r="E360" s="95" t="s">
        <v>71</v>
      </c>
      <c r="F360" s="106">
        <v>38</v>
      </c>
      <c r="G360" s="106">
        <v>8.66</v>
      </c>
      <c r="H360" s="130">
        <v>11.37</v>
      </c>
      <c r="I360" s="108">
        <f t="shared" si="14"/>
        <v>432.05999999999995</v>
      </c>
    </row>
    <row r="361" spans="1:9">
      <c r="A361" s="95" t="s">
        <v>671</v>
      </c>
      <c r="B361" s="95">
        <v>89724</v>
      </c>
      <c r="C361" s="95" t="s">
        <v>61</v>
      </c>
      <c r="D361" s="163" t="s">
        <v>672</v>
      </c>
      <c r="E361" s="95" t="s">
        <v>71</v>
      </c>
      <c r="F361" s="106">
        <v>166</v>
      </c>
      <c r="G361" s="106">
        <v>8.23</v>
      </c>
      <c r="H361" s="130">
        <v>10.8</v>
      </c>
      <c r="I361" s="108">
        <f t="shared" si="14"/>
        <v>1792.8000000000002</v>
      </c>
    </row>
    <row r="362" spans="1:9">
      <c r="A362" s="95" t="s">
        <v>673</v>
      </c>
      <c r="B362" s="95">
        <v>89569</v>
      </c>
      <c r="C362" s="95" t="s">
        <v>61</v>
      </c>
      <c r="D362" s="163" t="s">
        <v>674</v>
      </c>
      <c r="E362" s="95" t="s">
        <v>71</v>
      </c>
      <c r="F362" s="106">
        <v>20</v>
      </c>
      <c r="G362" s="106">
        <v>66.98</v>
      </c>
      <c r="H362" s="130">
        <v>87.91</v>
      </c>
      <c r="I362" s="108">
        <f t="shared" si="14"/>
        <v>1758.1999999999998</v>
      </c>
    </row>
    <row r="363" spans="1:9">
      <c r="A363" s="95" t="s">
        <v>675</v>
      </c>
      <c r="B363" s="95">
        <v>89569</v>
      </c>
      <c r="C363" s="95" t="s">
        <v>61</v>
      </c>
      <c r="D363" s="163" t="s">
        <v>676</v>
      </c>
      <c r="E363" s="95" t="s">
        <v>71</v>
      </c>
      <c r="F363" s="106">
        <v>4</v>
      </c>
      <c r="G363" s="106">
        <v>66.98</v>
      </c>
      <c r="H363" s="130">
        <v>87.91</v>
      </c>
      <c r="I363" s="108">
        <f t="shared" si="14"/>
        <v>351.64</v>
      </c>
    </row>
    <row r="364" spans="1:9">
      <c r="A364" s="95" t="s">
        <v>677</v>
      </c>
      <c r="B364" s="95">
        <v>89690</v>
      </c>
      <c r="C364" s="95" t="s">
        <v>61</v>
      </c>
      <c r="D364" s="163" t="s">
        <v>678</v>
      </c>
      <c r="E364" s="95" t="s">
        <v>71</v>
      </c>
      <c r="F364" s="106">
        <v>16</v>
      </c>
      <c r="G364" s="106">
        <v>69.180000000000007</v>
      </c>
      <c r="H364" s="130">
        <v>90.8</v>
      </c>
      <c r="I364" s="108">
        <f t="shared" si="14"/>
        <v>1452.8</v>
      </c>
    </row>
    <row r="365" spans="1:9">
      <c r="A365" s="95" t="s">
        <v>679</v>
      </c>
      <c r="B365" s="95">
        <v>89685</v>
      </c>
      <c r="C365" s="95" t="s">
        <v>61</v>
      </c>
      <c r="D365" s="163" t="s">
        <v>680</v>
      </c>
      <c r="E365" s="95" t="s">
        <v>71</v>
      </c>
      <c r="F365" s="106">
        <v>6</v>
      </c>
      <c r="G365" s="106">
        <v>45.49</v>
      </c>
      <c r="H365" s="130">
        <v>59.71</v>
      </c>
      <c r="I365" s="108">
        <f t="shared" si="14"/>
        <v>358.26</v>
      </c>
    </row>
    <row r="366" spans="1:9">
      <c r="A366" s="95" t="s">
        <v>681</v>
      </c>
      <c r="B366" s="95">
        <v>89685</v>
      </c>
      <c r="C366" s="95" t="s">
        <v>61</v>
      </c>
      <c r="D366" s="163" t="s">
        <v>682</v>
      </c>
      <c r="E366" s="95" t="s">
        <v>71</v>
      </c>
      <c r="F366" s="106">
        <v>2</v>
      </c>
      <c r="G366" s="106">
        <v>45.49</v>
      </c>
      <c r="H366" s="130">
        <v>59.71</v>
      </c>
      <c r="I366" s="108">
        <f t="shared" si="14"/>
        <v>119.42</v>
      </c>
    </row>
    <row r="367" spans="1:9">
      <c r="A367" s="95" t="s">
        <v>683</v>
      </c>
      <c r="B367" s="95">
        <v>89561</v>
      </c>
      <c r="C367" s="95" t="s">
        <v>61</v>
      </c>
      <c r="D367" s="163" t="s">
        <v>684</v>
      </c>
      <c r="E367" s="95" t="s">
        <v>71</v>
      </c>
      <c r="F367" s="106">
        <v>1</v>
      </c>
      <c r="G367" s="106">
        <v>11.17</v>
      </c>
      <c r="H367" s="130">
        <v>14.66</v>
      </c>
      <c r="I367" s="108">
        <f t="shared" si="14"/>
        <v>14.66</v>
      </c>
    </row>
    <row r="368" spans="1:9">
      <c r="A368" s="95" t="s">
        <v>685</v>
      </c>
      <c r="B368" s="95">
        <v>89557</v>
      </c>
      <c r="C368" s="95" t="s">
        <v>61</v>
      </c>
      <c r="D368" s="163" t="s">
        <v>686</v>
      </c>
      <c r="E368" s="95" t="s">
        <v>71</v>
      </c>
      <c r="F368" s="106">
        <v>6</v>
      </c>
      <c r="G368" s="106">
        <v>24.78</v>
      </c>
      <c r="H368" s="130">
        <v>32.520000000000003</v>
      </c>
      <c r="I368" s="108">
        <f t="shared" si="14"/>
        <v>195.12</v>
      </c>
    </row>
    <row r="369" spans="1:9">
      <c r="A369" s="95" t="s">
        <v>687</v>
      </c>
      <c r="B369" s="95">
        <v>89549</v>
      </c>
      <c r="C369" s="95" t="s">
        <v>61</v>
      </c>
      <c r="D369" s="163" t="s">
        <v>688</v>
      </c>
      <c r="E369" s="95" t="s">
        <v>71</v>
      </c>
      <c r="F369" s="106">
        <v>5</v>
      </c>
      <c r="G369" s="106">
        <v>12.7</v>
      </c>
      <c r="H369" s="130">
        <v>16.670000000000002</v>
      </c>
      <c r="I369" s="108">
        <f t="shared" si="14"/>
        <v>83.350000000000009</v>
      </c>
    </row>
    <row r="370" spans="1:9">
      <c r="A370" s="95" t="s">
        <v>689</v>
      </c>
      <c r="B370" s="95">
        <v>89623</v>
      </c>
      <c r="C370" s="95" t="s">
        <v>61</v>
      </c>
      <c r="D370" s="163" t="s">
        <v>690</v>
      </c>
      <c r="E370" s="95" t="s">
        <v>71</v>
      </c>
      <c r="F370" s="106">
        <v>21</v>
      </c>
      <c r="G370" s="106">
        <v>15.95</v>
      </c>
      <c r="H370" s="130">
        <v>20.93</v>
      </c>
      <c r="I370" s="108">
        <f t="shared" si="14"/>
        <v>439.53</v>
      </c>
    </row>
    <row r="371" spans="1:9">
      <c r="A371" s="95" t="s">
        <v>691</v>
      </c>
      <c r="B371" s="95">
        <v>89696</v>
      </c>
      <c r="C371" s="95" t="s">
        <v>61</v>
      </c>
      <c r="D371" s="163" t="s">
        <v>692</v>
      </c>
      <c r="E371" s="95" t="s">
        <v>71</v>
      </c>
      <c r="F371" s="106">
        <v>13</v>
      </c>
      <c r="G371" s="106">
        <v>56.74</v>
      </c>
      <c r="H371" s="130">
        <v>74.47</v>
      </c>
      <c r="I371" s="108">
        <f t="shared" si="14"/>
        <v>968.11</v>
      </c>
    </row>
    <row r="372" spans="1:9">
      <c r="A372" s="95" t="s">
        <v>693</v>
      </c>
      <c r="B372" s="95">
        <v>89696</v>
      </c>
      <c r="C372" s="95" t="s">
        <v>61</v>
      </c>
      <c r="D372" s="163" t="s">
        <v>694</v>
      </c>
      <c r="E372" s="95" t="s">
        <v>71</v>
      </c>
      <c r="F372" s="106">
        <v>17</v>
      </c>
      <c r="G372" s="106">
        <v>56.74</v>
      </c>
      <c r="H372" s="130">
        <v>74.47</v>
      </c>
      <c r="I372" s="108">
        <f t="shared" si="14"/>
        <v>1265.99</v>
      </c>
    </row>
    <row r="373" spans="1:9">
      <c r="A373" s="95" t="s">
        <v>695</v>
      </c>
      <c r="B373" s="95">
        <v>89704</v>
      </c>
      <c r="C373" s="95" t="s">
        <v>61</v>
      </c>
      <c r="D373" s="163" t="s">
        <v>696</v>
      </c>
      <c r="E373" s="95" t="s">
        <v>71</v>
      </c>
      <c r="F373" s="106">
        <v>2</v>
      </c>
      <c r="G373" s="106">
        <v>107.63</v>
      </c>
      <c r="H373" s="130">
        <v>141.26</v>
      </c>
      <c r="I373" s="108">
        <f t="shared" si="14"/>
        <v>282.52</v>
      </c>
    </row>
    <row r="374" spans="1:9">
      <c r="A374" s="95" t="s">
        <v>697</v>
      </c>
      <c r="B374" s="95">
        <v>89784</v>
      </c>
      <c r="C374" s="95" t="s">
        <v>61</v>
      </c>
      <c r="D374" s="163" t="s">
        <v>698</v>
      </c>
      <c r="E374" s="95" t="s">
        <v>71</v>
      </c>
      <c r="F374" s="106">
        <v>17</v>
      </c>
      <c r="G374" s="106">
        <v>16.350000000000001</v>
      </c>
      <c r="H374" s="130">
        <v>21.46</v>
      </c>
      <c r="I374" s="108">
        <f t="shared" si="14"/>
        <v>364.82</v>
      </c>
    </row>
    <row r="375" spans="1:9">
      <c r="A375" s="95" t="s">
        <v>699</v>
      </c>
      <c r="B375" s="95">
        <v>89687</v>
      </c>
      <c r="C375" s="95" t="s">
        <v>61</v>
      </c>
      <c r="D375" s="163" t="s">
        <v>700</v>
      </c>
      <c r="E375" s="95" t="s">
        <v>71</v>
      </c>
      <c r="F375" s="106">
        <v>3</v>
      </c>
      <c r="G375" s="106">
        <v>38.43</v>
      </c>
      <c r="H375" s="130">
        <v>50.44</v>
      </c>
      <c r="I375" s="108">
        <f t="shared" si="14"/>
        <v>151.32</v>
      </c>
    </row>
    <row r="376" spans="1:9">
      <c r="A376" s="95" t="s">
        <v>701</v>
      </c>
      <c r="B376" s="95">
        <v>89687</v>
      </c>
      <c r="C376" s="95" t="s">
        <v>61</v>
      </c>
      <c r="D376" s="163" t="s">
        <v>702</v>
      </c>
      <c r="E376" s="95" t="s">
        <v>71</v>
      </c>
      <c r="F376" s="106">
        <v>2</v>
      </c>
      <c r="G376" s="106">
        <v>38.43</v>
      </c>
      <c r="H376" s="130">
        <v>50.44</v>
      </c>
      <c r="I376" s="108">
        <f t="shared" si="14"/>
        <v>100.88</v>
      </c>
    </row>
    <row r="377" spans="1:9">
      <c r="A377" s="95" t="s">
        <v>703</v>
      </c>
      <c r="B377" s="95">
        <v>89693</v>
      </c>
      <c r="C377" s="95" t="s">
        <v>61</v>
      </c>
      <c r="D377" s="163" t="s">
        <v>704</v>
      </c>
      <c r="E377" s="95" t="s">
        <v>71</v>
      </c>
      <c r="F377" s="106">
        <v>1</v>
      </c>
      <c r="G377" s="106">
        <v>62.98</v>
      </c>
      <c r="H377" s="130">
        <v>82.66</v>
      </c>
      <c r="I377" s="108">
        <f t="shared" si="14"/>
        <v>82.66</v>
      </c>
    </row>
    <row r="378" spans="1:9">
      <c r="A378" s="95" t="s">
        <v>705</v>
      </c>
      <c r="B378" s="95">
        <v>89707</v>
      </c>
      <c r="C378" s="95" t="s">
        <v>61</v>
      </c>
      <c r="D378" s="163" t="s">
        <v>706</v>
      </c>
      <c r="E378" s="95" t="s">
        <v>71</v>
      </c>
      <c r="F378" s="106">
        <v>21</v>
      </c>
      <c r="G378" s="106">
        <v>25.79</v>
      </c>
      <c r="H378" s="130">
        <v>33.85</v>
      </c>
      <c r="I378" s="108">
        <f t="shared" si="14"/>
        <v>710.85</v>
      </c>
    </row>
    <row r="379" spans="1:9">
      <c r="A379" s="95" t="s">
        <v>707</v>
      </c>
      <c r="B379" s="95">
        <v>89708</v>
      </c>
      <c r="C379" s="95" t="s">
        <v>61</v>
      </c>
      <c r="D379" s="163" t="s">
        <v>708</v>
      </c>
      <c r="E379" s="95" t="s">
        <v>71</v>
      </c>
      <c r="F379" s="106">
        <v>2</v>
      </c>
      <c r="G379" s="106">
        <v>60.19</v>
      </c>
      <c r="H379" s="130">
        <v>79</v>
      </c>
      <c r="I379" s="108">
        <f t="shared" si="14"/>
        <v>158</v>
      </c>
    </row>
    <row r="380" spans="1:9">
      <c r="A380" s="95" t="s">
        <v>709</v>
      </c>
      <c r="B380" s="95">
        <v>98102</v>
      </c>
      <c r="C380" s="95" t="s">
        <v>61</v>
      </c>
      <c r="D380" s="163" t="s">
        <v>710</v>
      </c>
      <c r="E380" s="95" t="s">
        <v>71</v>
      </c>
      <c r="F380" s="106">
        <v>7</v>
      </c>
      <c r="G380" s="106">
        <v>116.74</v>
      </c>
      <c r="H380" s="130">
        <v>153.22</v>
      </c>
      <c r="I380" s="108">
        <f t="shared" si="14"/>
        <v>1072.54</v>
      </c>
    </row>
    <row r="381" spans="1:9">
      <c r="A381" s="95" t="s">
        <v>711</v>
      </c>
      <c r="B381" s="95" t="s">
        <v>712</v>
      </c>
      <c r="C381" s="95" t="s">
        <v>61</v>
      </c>
      <c r="D381" s="163" t="s">
        <v>713</v>
      </c>
      <c r="E381" s="95" t="s">
        <v>71</v>
      </c>
      <c r="F381" s="106">
        <v>17</v>
      </c>
      <c r="G381" s="106">
        <v>323.32</v>
      </c>
      <c r="H381" s="130">
        <v>424.36</v>
      </c>
      <c r="I381" s="108">
        <f t="shared" si="14"/>
        <v>7214.12</v>
      </c>
    </row>
    <row r="382" spans="1:9">
      <c r="A382" s="95" t="s">
        <v>714</v>
      </c>
      <c r="B382" s="95">
        <v>89710</v>
      </c>
      <c r="C382" s="95" t="s">
        <v>61</v>
      </c>
      <c r="D382" s="163" t="s">
        <v>715</v>
      </c>
      <c r="E382" s="95" t="s">
        <v>71</v>
      </c>
      <c r="F382" s="106">
        <v>19</v>
      </c>
      <c r="G382" s="106">
        <v>9.8000000000000007</v>
      </c>
      <c r="H382" s="130">
        <v>12.86</v>
      </c>
      <c r="I382" s="108">
        <f t="shared" si="14"/>
        <v>244.33999999999997</v>
      </c>
    </row>
    <row r="383" spans="1:9">
      <c r="A383" s="95" t="s">
        <v>716</v>
      </c>
      <c r="B383" s="95">
        <v>89710</v>
      </c>
      <c r="C383" s="95" t="s">
        <v>61</v>
      </c>
      <c r="D383" s="163" t="s">
        <v>717</v>
      </c>
      <c r="E383" s="95" t="s">
        <v>71</v>
      </c>
      <c r="F383" s="106">
        <v>3</v>
      </c>
      <c r="G383" s="106">
        <v>9.8000000000000007</v>
      </c>
      <c r="H383" s="130">
        <v>12.86</v>
      </c>
      <c r="I383" s="108">
        <f t="shared" si="14"/>
        <v>38.58</v>
      </c>
    </row>
    <row r="384" spans="1:9">
      <c r="A384" s="95" t="s">
        <v>718</v>
      </c>
      <c r="B384" s="95"/>
      <c r="C384" s="95" t="s">
        <v>247</v>
      </c>
      <c r="D384" s="163" t="s">
        <v>719</v>
      </c>
      <c r="E384" s="95" t="s">
        <v>71</v>
      </c>
      <c r="F384" s="106">
        <v>6</v>
      </c>
      <c r="G384" s="106">
        <v>156.16999999999999</v>
      </c>
      <c r="H384" s="130">
        <v>204.97</v>
      </c>
      <c r="I384" s="108">
        <f t="shared" si="14"/>
        <v>1229.82</v>
      </c>
    </row>
    <row r="385" spans="1:9">
      <c r="A385" s="95" t="s">
        <v>720</v>
      </c>
      <c r="B385" s="95" t="s">
        <v>721</v>
      </c>
      <c r="C385" s="95" t="s">
        <v>69</v>
      </c>
      <c r="D385" s="163" t="s">
        <v>722</v>
      </c>
      <c r="E385" s="95" t="s">
        <v>71</v>
      </c>
      <c r="F385" s="106">
        <v>17</v>
      </c>
      <c r="G385" s="106">
        <v>10.44</v>
      </c>
      <c r="H385" s="130">
        <v>13.7</v>
      </c>
      <c r="I385" s="108">
        <f t="shared" si="14"/>
        <v>232.89999999999998</v>
      </c>
    </row>
    <row r="386" spans="1:9">
      <c r="A386" s="95" t="s">
        <v>723</v>
      </c>
      <c r="B386" s="95" t="s">
        <v>724</v>
      </c>
      <c r="C386" s="95" t="s">
        <v>69</v>
      </c>
      <c r="D386" s="163" t="s">
        <v>725</v>
      </c>
      <c r="E386" s="95" t="s">
        <v>71</v>
      </c>
      <c r="F386" s="106">
        <v>20</v>
      </c>
      <c r="G386" s="106">
        <v>11.59</v>
      </c>
      <c r="H386" s="130">
        <v>15.21</v>
      </c>
      <c r="I386" s="108">
        <f t="shared" si="14"/>
        <v>304.20000000000005</v>
      </c>
    </row>
    <row r="387" spans="1:9">
      <c r="A387" s="95" t="s">
        <v>726</v>
      </c>
      <c r="B387" s="95"/>
      <c r="C387" s="95" t="s">
        <v>247</v>
      </c>
      <c r="D387" s="163" t="s">
        <v>727</v>
      </c>
      <c r="E387" s="95" t="s">
        <v>71</v>
      </c>
      <c r="F387" s="106">
        <v>1</v>
      </c>
      <c r="G387" s="106">
        <v>11622.78</v>
      </c>
      <c r="H387" s="130">
        <v>15254.9</v>
      </c>
      <c r="I387" s="108">
        <f t="shared" si="14"/>
        <v>15254.9</v>
      </c>
    </row>
    <row r="388" spans="1:9">
      <c r="A388" s="95" t="s">
        <v>728</v>
      </c>
      <c r="B388" s="95"/>
      <c r="C388" s="95" t="s">
        <v>247</v>
      </c>
      <c r="D388" s="163" t="s">
        <v>729</v>
      </c>
      <c r="E388" s="95" t="s">
        <v>71</v>
      </c>
      <c r="F388" s="106">
        <v>1</v>
      </c>
      <c r="G388" s="106">
        <v>9609.48</v>
      </c>
      <c r="H388" s="130">
        <v>12612.44</v>
      </c>
      <c r="I388" s="108">
        <f t="shared" si="14"/>
        <v>12612.44</v>
      </c>
    </row>
    <row r="389" spans="1:9">
      <c r="A389" s="125"/>
      <c r="B389" s="125"/>
      <c r="C389" s="125"/>
      <c r="D389" s="125"/>
      <c r="E389" s="125"/>
      <c r="F389" s="126" t="s">
        <v>86</v>
      </c>
      <c r="G389" s="126"/>
      <c r="H389" s="125"/>
      <c r="I389" s="138">
        <f>SUM(I348:I388)</f>
        <v>85504.22</v>
      </c>
    </row>
    <row r="390" spans="1:9">
      <c r="A390" s="95"/>
      <c r="B390" s="95"/>
      <c r="C390" s="95"/>
      <c r="D390" s="96"/>
      <c r="E390" s="95"/>
      <c r="F390" s="97"/>
      <c r="G390" s="98"/>
      <c r="H390" s="99"/>
      <c r="I390" s="130"/>
    </row>
    <row r="391" spans="1:9">
      <c r="A391" s="100">
        <v>15</v>
      </c>
      <c r="B391" s="100"/>
      <c r="C391" s="100"/>
      <c r="D391" s="101" t="s">
        <v>730</v>
      </c>
      <c r="E391" s="101"/>
      <c r="F391" s="103"/>
      <c r="G391" s="103"/>
      <c r="H391" s="101"/>
      <c r="I391" s="104"/>
    </row>
    <row r="392" spans="1:9">
      <c r="A392" s="95" t="s">
        <v>731</v>
      </c>
      <c r="B392" s="141">
        <v>95470</v>
      </c>
      <c r="C392" s="95" t="s">
        <v>61</v>
      </c>
      <c r="D392" s="163" t="s">
        <v>732</v>
      </c>
      <c r="E392" s="95" t="s">
        <v>71</v>
      </c>
      <c r="F392" s="106">
        <v>6</v>
      </c>
      <c r="G392" s="106">
        <v>197.3</v>
      </c>
      <c r="H392" s="130">
        <v>258.95999999999998</v>
      </c>
      <c r="I392" s="108">
        <f t="shared" ref="I392:I420" si="15">F392*H392</f>
        <v>1553.7599999999998</v>
      </c>
    </row>
    <row r="393" spans="1:9" ht="26.4">
      <c r="A393" s="95" t="s">
        <v>733</v>
      </c>
      <c r="B393" s="170">
        <v>100848</v>
      </c>
      <c r="C393" s="95" t="s">
        <v>61</v>
      </c>
      <c r="D393" s="163" t="s">
        <v>734</v>
      </c>
      <c r="E393" s="95" t="s">
        <v>71</v>
      </c>
      <c r="F393" s="106">
        <v>18</v>
      </c>
      <c r="G393" s="106">
        <v>345.53</v>
      </c>
      <c r="H393" s="130">
        <v>453.52</v>
      </c>
      <c r="I393" s="108">
        <f t="shared" si="15"/>
        <v>8163.36</v>
      </c>
    </row>
    <row r="394" spans="1:9">
      <c r="A394" s="95" t="s">
        <v>735</v>
      </c>
      <c r="B394" s="95">
        <v>99857</v>
      </c>
      <c r="C394" s="95" t="s">
        <v>61</v>
      </c>
      <c r="D394" s="135" t="s">
        <v>736</v>
      </c>
      <c r="E394" s="95" t="s">
        <v>148</v>
      </c>
      <c r="F394" s="106">
        <v>19.399999999999999</v>
      </c>
      <c r="G394" s="106">
        <v>75.67</v>
      </c>
      <c r="H394" s="130">
        <v>99.32</v>
      </c>
      <c r="I394" s="108">
        <f t="shared" si="15"/>
        <v>1926.8079999999998</v>
      </c>
    </row>
    <row r="395" spans="1:9">
      <c r="A395" s="95" t="s">
        <v>737</v>
      </c>
      <c r="B395" s="141">
        <v>99635</v>
      </c>
      <c r="C395" s="95" t="s">
        <v>61</v>
      </c>
      <c r="D395" s="163" t="s">
        <v>738</v>
      </c>
      <c r="E395" s="95" t="s">
        <v>71</v>
      </c>
      <c r="F395" s="106">
        <v>24</v>
      </c>
      <c r="G395" s="106">
        <v>237.54</v>
      </c>
      <c r="H395" s="130">
        <v>311.77</v>
      </c>
      <c r="I395" s="108">
        <f t="shared" si="15"/>
        <v>7482.48</v>
      </c>
    </row>
    <row r="396" spans="1:9">
      <c r="A396" s="95" t="s">
        <v>739</v>
      </c>
      <c r="B396" s="95">
        <v>86901</v>
      </c>
      <c r="C396" s="95" t="s">
        <v>61</v>
      </c>
      <c r="D396" s="163" t="s">
        <v>740</v>
      </c>
      <c r="E396" s="95" t="s">
        <v>71</v>
      </c>
      <c r="F396" s="106">
        <v>22</v>
      </c>
      <c r="G396" s="106">
        <v>116.16</v>
      </c>
      <c r="H396" s="130">
        <v>152.46</v>
      </c>
      <c r="I396" s="108">
        <f t="shared" si="15"/>
        <v>3354.1200000000003</v>
      </c>
    </row>
    <row r="397" spans="1:9">
      <c r="A397" s="95" t="s">
        <v>741</v>
      </c>
      <c r="B397" s="95"/>
      <c r="C397" s="95" t="s">
        <v>247</v>
      </c>
      <c r="D397" s="163" t="s">
        <v>742</v>
      </c>
      <c r="E397" s="95" t="s">
        <v>71</v>
      </c>
      <c r="F397" s="106">
        <v>7</v>
      </c>
      <c r="G397" s="106">
        <v>171.74</v>
      </c>
      <c r="H397" s="130">
        <v>225.41</v>
      </c>
      <c r="I397" s="108">
        <f t="shared" si="15"/>
        <v>1577.87</v>
      </c>
    </row>
    <row r="398" spans="1:9">
      <c r="A398" s="95" t="s">
        <v>743</v>
      </c>
      <c r="B398" s="95">
        <v>86936</v>
      </c>
      <c r="C398" s="95" t="s">
        <v>61</v>
      </c>
      <c r="D398" s="163" t="s">
        <v>744</v>
      </c>
      <c r="E398" s="95" t="s">
        <v>71</v>
      </c>
      <c r="F398" s="106">
        <v>10</v>
      </c>
      <c r="G398" s="106">
        <v>156.72999999999999</v>
      </c>
      <c r="H398" s="130">
        <v>205.72</v>
      </c>
      <c r="I398" s="108">
        <f t="shared" si="15"/>
        <v>2057.1999999999998</v>
      </c>
    </row>
    <row r="399" spans="1:9">
      <c r="A399" s="95" t="s">
        <v>745</v>
      </c>
      <c r="B399" s="95"/>
      <c r="C399" s="95" t="s">
        <v>247</v>
      </c>
      <c r="D399" s="163" t="s">
        <v>746</v>
      </c>
      <c r="E399" s="95" t="s">
        <v>71</v>
      </c>
      <c r="F399" s="106">
        <v>1</v>
      </c>
      <c r="G399" s="106">
        <v>171.74</v>
      </c>
      <c r="H399" s="130">
        <v>225.41</v>
      </c>
      <c r="I399" s="108">
        <f t="shared" si="15"/>
        <v>225.41</v>
      </c>
    </row>
    <row r="400" spans="1:9">
      <c r="A400" s="95" t="s">
        <v>747</v>
      </c>
      <c r="B400" s="95"/>
      <c r="C400" s="95" t="s">
        <v>247</v>
      </c>
      <c r="D400" s="163" t="s">
        <v>748</v>
      </c>
      <c r="E400" s="95" t="s">
        <v>71</v>
      </c>
      <c r="F400" s="106">
        <v>4</v>
      </c>
      <c r="G400" s="106">
        <v>48.53</v>
      </c>
      <c r="H400" s="130">
        <v>63.7</v>
      </c>
      <c r="I400" s="108">
        <f t="shared" si="15"/>
        <v>254.8</v>
      </c>
    </row>
    <row r="401" spans="1:9" ht="26.4">
      <c r="A401" s="95" t="s">
        <v>749</v>
      </c>
      <c r="B401" s="95">
        <v>86904</v>
      </c>
      <c r="C401" s="95" t="s">
        <v>61</v>
      </c>
      <c r="D401" s="163" t="s">
        <v>750</v>
      </c>
      <c r="E401" s="95" t="s">
        <v>71</v>
      </c>
      <c r="F401" s="106">
        <v>4</v>
      </c>
      <c r="G401" s="106">
        <v>125.35</v>
      </c>
      <c r="H401" s="130">
        <v>164.52</v>
      </c>
      <c r="I401" s="108">
        <f t="shared" si="15"/>
        <v>658.08</v>
      </c>
    </row>
    <row r="402" spans="1:9">
      <c r="A402" s="95" t="s">
        <v>751</v>
      </c>
      <c r="B402" s="95">
        <v>86904</v>
      </c>
      <c r="C402" s="95" t="s">
        <v>61</v>
      </c>
      <c r="D402" s="163" t="s">
        <v>752</v>
      </c>
      <c r="E402" s="95" t="s">
        <v>71</v>
      </c>
      <c r="F402" s="106">
        <v>6</v>
      </c>
      <c r="G402" s="106">
        <v>125.35</v>
      </c>
      <c r="H402" s="130">
        <v>164.52</v>
      </c>
      <c r="I402" s="108">
        <f t="shared" si="15"/>
        <v>987.12000000000012</v>
      </c>
    </row>
    <row r="403" spans="1:9" ht="26.4">
      <c r="A403" s="95" t="s">
        <v>753</v>
      </c>
      <c r="B403" s="95">
        <v>86919</v>
      </c>
      <c r="C403" s="95" t="s">
        <v>61</v>
      </c>
      <c r="D403" s="163" t="s">
        <v>754</v>
      </c>
      <c r="E403" s="95" t="s">
        <v>71</v>
      </c>
      <c r="F403" s="106">
        <v>7</v>
      </c>
      <c r="G403" s="106">
        <v>688.15</v>
      </c>
      <c r="H403" s="130">
        <v>903.2</v>
      </c>
      <c r="I403" s="108">
        <f t="shared" si="15"/>
        <v>6322.4000000000005</v>
      </c>
    </row>
    <row r="404" spans="1:9">
      <c r="A404" s="95" t="s">
        <v>755</v>
      </c>
      <c r="B404" s="95">
        <v>9535</v>
      </c>
      <c r="C404" s="95" t="s">
        <v>61</v>
      </c>
      <c r="D404" s="163" t="s">
        <v>756</v>
      </c>
      <c r="E404" s="95" t="s">
        <v>71</v>
      </c>
      <c r="F404" s="106">
        <v>13</v>
      </c>
      <c r="G404" s="106">
        <v>68.790000000000006</v>
      </c>
      <c r="H404" s="130">
        <v>90.29</v>
      </c>
      <c r="I404" s="108">
        <f t="shared" si="15"/>
        <v>1173.77</v>
      </c>
    </row>
    <row r="405" spans="1:9">
      <c r="A405" s="95" t="s">
        <v>757</v>
      </c>
      <c r="B405" s="95">
        <v>95544</v>
      </c>
      <c r="C405" s="95" t="s">
        <v>61</v>
      </c>
      <c r="D405" s="163" t="s">
        <v>758</v>
      </c>
      <c r="E405" s="95" t="s">
        <v>71</v>
      </c>
      <c r="F405" s="106">
        <v>18</v>
      </c>
      <c r="G405" s="106">
        <v>31.96</v>
      </c>
      <c r="H405" s="130">
        <v>41.95</v>
      </c>
      <c r="I405" s="108">
        <f t="shared" si="15"/>
        <v>755.1</v>
      </c>
    </row>
    <row r="406" spans="1:9">
      <c r="A406" s="95" t="s">
        <v>759</v>
      </c>
      <c r="B406" s="95"/>
      <c r="C406" s="95" t="s">
        <v>247</v>
      </c>
      <c r="D406" s="163" t="s">
        <v>760</v>
      </c>
      <c r="E406" s="95" t="s">
        <v>71</v>
      </c>
      <c r="F406" s="106">
        <v>4</v>
      </c>
      <c r="G406" s="106">
        <v>42.94</v>
      </c>
      <c r="H406" s="130">
        <v>56.37</v>
      </c>
      <c r="I406" s="108">
        <f t="shared" si="15"/>
        <v>225.48</v>
      </c>
    </row>
    <row r="407" spans="1:9">
      <c r="A407" s="95" t="s">
        <v>761</v>
      </c>
      <c r="B407" s="170" t="s">
        <v>762</v>
      </c>
      <c r="C407" s="171" t="s">
        <v>69</v>
      </c>
      <c r="D407" s="163" t="s">
        <v>763</v>
      </c>
      <c r="E407" s="95" t="s">
        <v>71</v>
      </c>
      <c r="F407" s="106">
        <v>18</v>
      </c>
      <c r="G407" s="106">
        <v>62.43</v>
      </c>
      <c r="H407" s="130">
        <v>81.94</v>
      </c>
      <c r="I407" s="108">
        <f t="shared" si="15"/>
        <v>1474.92</v>
      </c>
    </row>
    <row r="408" spans="1:9">
      <c r="A408" s="95" t="s">
        <v>764</v>
      </c>
      <c r="B408" s="95" t="s">
        <v>765</v>
      </c>
      <c r="C408" s="95" t="s">
        <v>69</v>
      </c>
      <c r="D408" s="163" t="s">
        <v>766</v>
      </c>
      <c r="E408" s="95" t="s">
        <v>71</v>
      </c>
      <c r="F408" s="106">
        <v>2</v>
      </c>
      <c r="G408" s="106">
        <v>146.18</v>
      </c>
      <c r="H408" s="130">
        <v>191.86</v>
      </c>
      <c r="I408" s="108">
        <f t="shared" si="15"/>
        <v>383.72</v>
      </c>
    </row>
    <row r="409" spans="1:9">
      <c r="A409" s="95" t="s">
        <v>767</v>
      </c>
      <c r="B409" s="95" t="s">
        <v>765</v>
      </c>
      <c r="C409" s="95" t="s">
        <v>69</v>
      </c>
      <c r="D409" s="163" t="s">
        <v>768</v>
      </c>
      <c r="E409" s="95" t="s">
        <v>71</v>
      </c>
      <c r="F409" s="106">
        <v>4</v>
      </c>
      <c r="G409" s="106">
        <v>146.18</v>
      </c>
      <c r="H409" s="130">
        <v>191.86</v>
      </c>
      <c r="I409" s="108">
        <f t="shared" si="15"/>
        <v>767.44</v>
      </c>
    </row>
    <row r="410" spans="1:9">
      <c r="A410" s="95" t="s">
        <v>769</v>
      </c>
      <c r="B410" s="95">
        <v>86909</v>
      </c>
      <c r="C410" s="95" t="s">
        <v>61</v>
      </c>
      <c r="D410" s="163" t="s">
        <v>770</v>
      </c>
      <c r="E410" s="95" t="s">
        <v>71</v>
      </c>
      <c r="F410" s="106">
        <v>15</v>
      </c>
      <c r="G410" s="106">
        <v>95.64</v>
      </c>
      <c r="H410" s="130">
        <v>125.53</v>
      </c>
      <c r="I410" s="108">
        <f t="shared" si="15"/>
        <v>1882.95</v>
      </c>
    </row>
    <row r="411" spans="1:9">
      <c r="A411" s="95" t="s">
        <v>771</v>
      </c>
      <c r="B411" s="95">
        <v>86916</v>
      </c>
      <c r="C411" s="95" t="s">
        <v>61</v>
      </c>
      <c r="D411" s="163" t="s">
        <v>772</v>
      </c>
      <c r="E411" s="95" t="s">
        <v>71</v>
      </c>
      <c r="F411" s="106">
        <v>14</v>
      </c>
      <c r="G411" s="106">
        <v>33.090000000000003</v>
      </c>
      <c r="H411" s="130">
        <v>43.43</v>
      </c>
      <c r="I411" s="108">
        <f t="shared" si="15"/>
        <v>608.02</v>
      </c>
    </row>
    <row r="412" spans="1:9">
      <c r="A412" s="95" t="s">
        <v>773</v>
      </c>
      <c r="B412" s="95">
        <v>86906</v>
      </c>
      <c r="C412" s="95" t="s">
        <v>61</v>
      </c>
      <c r="D412" s="163" t="s">
        <v>774</v>
      </c>
      <c r="E412" s="95" t="s">
        <v>71</v>
      </c>
      <c r="F412" s="106">
        <v>28</v>
      </c>
      <c r="G412" s="106">
        <v>47.77</v>
      </c>
      <c r="H412" s="130">
        <v>62.7</v>
      </c>
      <c r="I412" s="108">
        <f t="shared" si="15"/>
        <v>1755.6000000000001</v>
      </c>
    </row>
    <row r="413" spans="1:9">
      <c r="A413" s="95" t="s">
        <v>775</v>
      </c>
      <c r="B413" s="95">
        <v>86906</v>
      </c>
      <c r="C413" s="95" t="s">
        <v>61</v>
      </c>
      <c r="D413" s="163" t="s">
        <v>776</v>
      </c>
      <c r="E413" s="95" t="s">
        <v>71</v>
      </c>
      <c r="F413" s="106">
        <v>4</v>
      </c>
      <c r="G413" s="106">
        <v>47.77</v>
      </c>
      <c r="H413" s="130">
        <v>62.7</v>
      </c>
      <c r="I413" s="108">
        <f t="shared" si="15"/>
        <v>250.8</v>
      </c>
    </row>
    <row r="414" spans="1:9">
      <c r="A414" s="95" t="s">
        <v>777</v>
      </c>
      <c r="B414" s="95">
        <v>95547</v>
      </c>
      <c r="C414" s="95" t="s">
        <v>61</v>
      </c>
      <c r="D414" s="163" t="s">
        <v>778</v>
      </c>
      <c r="E414" s="95" t="s">
        <v>71</v>
      </c>
      <c r="F414" s="106">
        <v>23</v>
      </c>
      <c r="G414" s="106">
        <v>42.95</v>
      </c>
      <c r="H414" s="130">
        <v>56.37</v>
      </c>
      <c r="I414" s="108">
        <f t="shared" si="15"/>
        <v>1296.51</v>
      </c>
    </row>
    <row r="415" spans="1:9">
      <c r="A415" s="95" t="s">
        <v>779</v>
      </c>
      <c r="B415" s="171"/>
      <c r="C415" s="171" t="s">
        <v>247</v>
      </c>
      <c r="D415" s="163" t="s">
        <v>780</v>
      </c>
      <c r="E415" s="95" t="s">
        <v>71</v>
      </c>
      <c r="F415" s="106">
        <v>23</v>
      </c>
      <c r="G415" s="106">
        <v>42.95</v>
      </c>
      <c r="H415" s="130">
        <v>56.37</v>
      </c>
      <c r="I415" s="108">
        <f t="shared" si="15"/>
        <v>1296.51</v>
      </c>
    </row>
    <row r="416" spans="1:9">
      <c r="A416" s="95" t="s">
        <v>781</v>
      </c>
      <c r="B416" s="95"/>
      <c r="C416" s="95" t="s">
        <v>247</v>
      </c>
      <c r="D416" s="163" t="s">
        <v>782</v>
      </c>
      <c r="E416" s="95" t="s">
        <v>71</v>
      </c>
      <c r="F416" s="106">
        <v>211</v>
      </c>
      <c r="G416" s="106">
        <v>30.15</v>
      </c>
      <c r="H416" s="130">
        <v>39.57</v>
      </c>
      <c r="I416" s="108">
        <f t="shared" si="15"/>
        <v>8349.27</v>
      </c>
    </row>
    <row r="417" spans="1:9">
      <c r="A417" s="95" t="s">
        <v>783</v>
      </c>
      <c r="B417" s="170">
        <v>100868</v>
      </c>
      <c r="C417" s="95" t="s">
        <v>61</v>
      </c>
      <c r="D417" s="163" t="s">
        <v>784</v>
      </c>
      <c r="E417" s="95" t="s">
        <v>71</v>
      </c>
      <c r="F417" s="106">
        <v>9</v>
      </c>
      <c r="G417" s="106">
        <v>287.25</v>
      </c>
      <c r="H417" s="130">
        <v>377.02</v>
      </c>
      <c r="I417" s="108">
        <f t="shared" si="15"/>
        <v>3393.18</v>
      </c>
    </row>
    <row r="418" spans="1:9">
      <c r="A418" s="95" t="s">
        <v>785</v>
      </c>
      <c r="B418" s="170">
        <v>100867</v>
      </c>
      <c r="C418" s="95" t="s">
        <v>61</v>
      </c>
      <c r="D418" s="163" t="s">
        <v>786</v>
      </c>
      <c r="E418" s="95" t="s">
        <v>71</v>
      </c>
      <c r="F418" s="106">
        <v>6</v>
      </c>
      <c r="G418" s="106">
        <v>276.82</v>
      </c>
      <c r="H418" s="130">
        <v>363.33</v>
      </c>
      <c r="I418" s="108">
        <f t="shared" si="15"/>
        <v>2179.98</v>
      </c>
    </row>
    <row r="419" spans="1:9">
      <c r="A419" s="95" t="s">
        <v>787</v>
      </c>
      <c r="B419" s="170">
        <v>100866</v>
      </c>
      <c r="C419" s="95" t="s">
        <v>61</v>
      </c>
      <c r="D419" s="163" t="s">
        <v>788</v>
      </c>
      <c r="E419" s="95" t="s">
        <v>71</v>
      </c>
      <c r="F419" s="106">
        <v>14</v>
      </c>
      <c r="G419" s="106">
        <v>261.14</v>
      </c>
      <c r="H419" s="130">
        <v>342.75</v>
      </c>
      <c r="I419" s="108">
        <f t="shared" si="15"/>
        <v>4798.5</v>
      </c>
    </row>
    <row r="420" spans="1:9">
      <c r="A420" s="95" t="s">
        <v>789</v>
      </c>
      <c r="B420" s="95">
        <v>100875</v>
      </c>
      <c r="C420" s="95" t="s">
        <v>61</v>
      </c>
      <c r="D420" s="135" t="s">
        <v>790</v>
      </c>
      <c r="E420" s="95" t="s">
        <v>71</v>
      </c>
      <c r="F420" s="106">
        <v>1</v>
      </c>
      <c r="G420" s="106">
        <v>886.1</v>
      </c>
      <c r="H420" s="130">
        <v>1163.01</v>
      </c>
      <c r="I420" s="108">
        <f t="shared" si="15"/>
        <v>1163.01</v>
      </c>
    </row>
    <row r="421" spans="1:9">
      <c r="A421" s="125"/>
      <c r="B421" s="125"/>
      <c r="C421" s="125"/>
      <c r="D421" s="125"/>
      <c r="E421" s="125"/>
      <c r="F421" s="126" t="s">
        <v>86</v>
      </c>
      <c r="G421" s="126"/>
      <c r="H421" s="125"/>
      <c r="I421" s="138">
        <f>SUM(I392:I420)</f>
        <v>66318.167999999991</v>
      </c>
    </row>
    <row r="422" spans="1:9">
      <c r="A422" s="125"/>
      <c r="B422" s="125"/>
      <c r="C422" s="125"/>
      <c r="D422" s="125"/>
      <c r="E422" s="125"/>
      <c r="F422" s="125"/>
      <c r="G422" s="126"/>
      <c r="H422" s="125"/>
      <c r="I422" s="138"/>
    </row>
    <row r="423" spans="1:9">
      <c r="A423" s="100">
        <v>16</v>
      </c>
      <c r="B423" s="103"/>
      <c r="C423" s="103"/>
      <c r="D423" s="101" t="s">
        <v>791</v>
      </c>
      <c r="E423" s="101"/>
      <c r="F423" s="103"/>
      <c r="G423" s="103"/>
      <c r="H423" s="101"/>
      <c r="I423" s="104"/>
    </row>
    <row r="424" spans="1:9">
      <c r="A424" s="95" t="s">
        <v>792</v>
      </c>
      <c r="B424" s="95">
        <v>94970</v>
      </c>
      <c r="C424" s="95" t="s">
        <v>61</v>
      </c>
      <c r="D424" s="135" t="s">
        <v>793</v>
      </c>
      <c r="E424" s="95" t="s">
        <v>92</v>
      </c>
      <c r="F424" s="106">
        <v>2.44</v>
      </c>
      <c r="G424" s="106">
        <v>325.25</v>
      </c>
      <c r="H424" s="130">
        <v>426.89</v>
      </c>
      <c r="I424" s="108">
        <f t="shared" ref="I424:I433" si="16">F424*H424</f>
        <v>1041.6116</v>
      </c>
    </row>
    <row r="425" spans="1:9">
      <c r="A425" s="95" t="s">
        <v>794</v>
      </c>
      <c r="B425" s="122">
        <v>91341</v>
      </c>
      <c r="C425" s="95" t="s">
        <v>61</v>
      </c>
      <c r="D425" s="135" t="s">
        <v>795</v>
      </c>
      <c r="E425" s="95" t="s">
        <v>97</v>
      </c>
      <c r="F425" s="106">
        <v>0.24</v>
      </c>
      <c r="G425" s="106">
        <v>565.83000000000004</v>
      </c>
      <c r="H425" s="130">
        <v>742.65</v>
      </c>
      <c r="I425" s="108">
        <f t="shared" si="16"/>
        <v>178.23599999999999</v>
      </c>
    </row>
    <row r="426" spans="1:9">
      <c r="A426" s="95" t="s">
        <v>796</v>
      </c>
      <c r="B426" s="95">
        <v>92688</v>
      </c>
      <c r="C426" s="95" t="s">
        <v>61</v>
      </c>
      <c r="D426" s="135" t="s">
        <v>797</v>
      </c>
      <c r="E426" s="95" t="s">
        <v>148</v>
      </c>
      <c r="F426" s="106">
        <v>45.8</v>
      </c>
      <c r="G426" s="106">
        <v>30.17</v>
      </c>
      <c r="H426" s="130">
        <v>39.6</v>
      </c>
      <c r="I426" s="108">
        <f t="shared" si="16"/>
        <v>1813.68</v>
      </c>
    </row>
    <row r="427" spans="1:9">
      <c r="A427" s="95" t="s">
        <v>798</v>
      </c>
      <c r="B427" s="95"/>
      <c r="C427" s="95" t="s">
        <v>247</v>
      </c>
      <c r="D427" s="135" t="s">
        <v>799</v>
      </c>
      <c r="E427" s="95" t="s">
        <v>148</v>
      </c>
      <c r="F427" s="106">
        <v>45.8</v>
      </c>
      <c r="G427" s="106">
        <v>14.34</v>
      </c>
      <c r="H427" s="130">
        <v>18.82</v>
      </c>
      <c r="I427" s="108">
        <f t="shared" si="16"/>
        <v>861.9559999999999</v>
      </c>
    </row>
    <row r="428" spans="1:9">
      <c r="A428" s="95" t="s">
        <v>800</v>
      </c>
      <c r="B428" s="95"/>
      <c r="C428" s="95" t="s">
        <v>247</v>
      </c>
      <c r="D428" s="135" t="s">
        <v>801</v>
      </c>
      <c r="E428" s="95" t="s">
        <v>71</v>
      </c>
      <c r="F428" s="106">
        <v>4</v>
      </c>
      <c r="G428" s="106">
        <v>7.25</v>
      </c>
      <c r="H428" s="130">
        <v>9.52</v>
      </c>
      <c r="I428" s="108">
        <f t="shared" si="16"/>
        <v>38.08</v>
      </c>
    </row>
    <row r="429" spans="1:9">
      <c r="A429" s="95" t="s">
        <v>802</v>
      </c>
      <c r="B429" s="95"/>
      <c r="C429" s="95" t="s">
        <v>247</v>
      </c>
      <c r="D429" s="135" t="s">
        <v>803</v>
      </c>
      <c r="E429" s="95" t="s">
        <v>71</v>
      </c>
      <c r="F429" s="106">
        <v>1</v>
      </c>
      <c r="G429" s="106">
        <v>789.01</v>
      </c>
      <c r="H429" s="130">
        <v>1035.58</v>
      </c>
      <c r="I429" s="108">
        <f t="shared" si="16"/>
        <v>1035.58</v>
      </c>
    </row>
    <row r="430" spans="1:9">
      <c r="A430" s="95" t="s">
        <v>804</v>
      </c>
      <c r="B430" s="95"/>
      <c r="C430" s="95" t="s">
        <v>247</v>
      </c>
      <c r="D430" s="135" t="s">
        <v>805</v>
      </c>
      <c r="E430" s="95" t="s">
        <v>71</v>
      </c>
      <c r="F430" s="106">
        <v>2</v>
      </c>
      <c r="G430" s="106">
        <v>126.04</v>
      </c>
      <c r="H430" s="130">
        <v>165.44</v>
      </c>
      <c r="I430" s="108">
        <f t="shared" si="16"/>
        <v>330.88</v>
      </c>
    </row>
    <row r="431" spans="1:9">
      <c r="A431" s="95" t="s">
        <v>806</v>
      </c>
      <c r="B431" s="95"/>
      <c r="C431" s="95" t="s">
        <v>247</v>
      </c>
      <c r="D431" s="135" t="s">
        <v>807</v>
      </c>
      <c r="E431" s="95" t="s">
        <v>71</v>
      </c>
      <c r="F431" s="106">
        <v>1</v>
      </c>
      <c r="G431" s="106">
        <v>890.52</v>
      </c>
      <c r="H431" s="130">
        <v>1168.81</v>
      </c>
      <c r="I431" s="108">
        <f t="shared" si="16"/>
        <v>1168.81</v>
      </c>
    </row>
    <row r="432" spans="1:9">
      <c r="A432" s="95" t="s">
        <v>808</v>
      </c>
      <c r="B432" s="171"/>
      <c r="C432" s="95" t="s">
        <v>247</v>
      </c>
      <c r="D432" s="133" t="s">
        <v>809</v>
      </c>
      <c r="E432" s="95" t="s">
        <v>71</v>
      </c>
      <c r="F432" s="106">
        <v>1</v>
      </c>
      <c r="G432" s="106">
        <v>32.979999999999997</v>
      </c>
      <c r="H432" s="130">
        <v>43.29</v>
      </c>
      <c r="I432" s="108">
        <f t="shared" si="16"/>
        <v>43.29</v>
      </c>
    </row>
    <row r="433" spans="1:9">
      <c r="A433" s="95" t="s">
        <v>810</v>
      </c>
      <c r="B433" s="171"/>
      <c r="C433" s="95" t="s">
        <v>247</v>
      </c>
      <c r="D433" s="133" t="s">
        <v>811</v>
      </c>
      <c r="E433" s="95" t="s">
        <v>71</v>
      </c>
      <c r="F433" s="106">
        <v>1</v>
      </c>
      <c r="G433" s="106">
        <v>32.979999999999997</v>
      </c>
      <c r="H433" s="130">
        <v>43.29</v>
      </c>
      <c r="I433" s="108">
        <f t="shared" si="16"/>
        <v>43.29</v>
      </c>
    </row>
    <row r="434" spans="1:9">
      <c r="A434" s="125"/>
      <c r="B434" s="125"/>
      <c r="C434" s="125"/>
      <c r="D434" s="125"/>
      <c r="E434" s="125"/>
      <c r="F434" s="126" t="s">
        <v>86</v>
      </c>
      <c r="G434" s="126"/>
      <c r="H434" s="125"/>
      <c r="I434" s="138">
        <f>SUM(I424:I433)</f>
        <v>6555.4135999999999</v>
      </c>
    </row>
    <row r="435" spans="1:9">
      <c r="A435" s="95"/>
      <c r="B435" s="95"/>
      <c r="C435" s="95"/>
      <c r="D435" s="96"/>
      <c r="E435" s="95"/>
      <c r="F435" s="97"/>
      <c r="G435" s="98"/>
      <c r="H435" s="99"/>
      <c r="I435" s="130"/>
    </row>
    <row r="436" spans="1:9">
      <c r="A436" s="100">
        <v>17</v>
      </c>
      <c r="B436" s="100"/>
      <c r="C436" s="100"/>
      <c r="D436" s="101" t="s">
        <v>812</v>
      </c>
      <c r="E436" s="101"/>
      <c r="F436" s="104"/>
      <c r="G436" s="103"/>
      <c r="H436" s="101"/>
      <c r="I436" s="104"/>
    </row>
    <row r="437" spans="1:9">
      <c r="A437" s="95" t="s">
        <v>813</v>
      </c>
      <c r="B437" s="95">
        <v>72553</v>
      </c>
      <c r="C437" s="122" t="s">
        <v>61</v>
      </c>
      <c r="D437" s="135" t="s">
        <v>814</v>
      </c>
      <c r="E437" s="95" t="s">
        <v>71</v>
      </c>
      <c r="F437" s="106">
        <v>8</v>
      </c>
      <c r="G437" s="106">
        <v>156.66</v>
      </c>
      <c r="H437" s="130">
        <v>205.62</v>
      </c>
      <c r="I437" s="108">
        <f t="shared" ref="I437:I453" si="17">F437*H437</f>
        <v>1644.96</v>
      </c>
    </row>
    <row r="438" spans="1:9">
      <c r="A438" s="95" t="s">
        <v>815</v>
      </c>
      <c r="B438" s="95">
        <v>72554</v>
      </c>
      <c r="C438" s="122" t="s">
        <v>61</v>
      </c>
      <c r="D438" s="135" t="s">
        <v>816</v>
      </c>
      <c r="E438" s="95" t="s">
        <v>71</v>
      </c>
      <c r="F438" s="106">
        <v>2</v>
      </c>
      <c r="G438" s="106">
        <v>436.66</v>
      </c>
      <c r="H438" s="130">
        <v>573.12</v>
      </c>
      <c r="I438" s="108">
        <f t="shared" si="17"/>
        <v>1146.24</v>
      </c>
    </row>
    <row r="439" spans="1:9">
      <c r="A439" s="95" t="s">
        <v>817</v>
      </c>
      <c r="B439" s="95">
        <v>92353</v>
      </c>
      <c r="C439" s="122" t="s">
        <v>61</v>
      </c>
      <c r="D439" s="135" t="s">
        <v>818</v>
      </c>
      <c r="E439" s="95" t="s">
        <v>71</v>
      </c>
      <c r="F439" s="106">
        <v>10</v>
      </c>
      <c r="G439" s="106">
        <v>103.16</v>
      </c>
      <c r="H439" s="130">
        <v>135.4</v>
      </c>
      <c r="I439" s="108">
        <f t="shared" si="17"/>
        <v>1354</v>
      </c>
    </row>
    <row r="440" spans="1:9">
      <c r="A440" s="95" t="s">
        <v>819</v>
      </c>
      <c r="B440" s="95">
        <v>92377</v>
      </c>
      <c r="C440" s="122" t="s">
        <v>61</v>
      </c>
      <c r="D440" s="135" t="s">
        <v>820</v>
      </c>
      <c r="E440" s="95" t="s">
        <v>71</v>
      </c>
      <c r="F440" s="106">
        <v>2</v>
      </c>
      <c r="G440" s="106">
        <v>65.17</v>
      </c>
      <c r="H440" s="130">
        <v>85.54</v>
      </c>
      <c r="I440" s="108">
        <f t="shared" si="17"/>
        <v>171.08</v>
      </c>
    </row>
    <row r="441" spans="1:9">
      <c r="A441" s="95" t="s">
        <v>821</v>
      </c>
      <c r="B441" s="95">
        <v>92642</v>
      </c>
      <c r="C441" s="122" t="s">
        <v>61</v>
      </c>
      <c r="D441" s="135" t="s">
        <v>822</v>
      </c>
      <c r="E441" s="95" t="s">
        <v>71</v>
      </c>
      <c r="F441" s="106">
        <v>4</v>
      </c>
      <c r="G441" s="106">
        <v>143.59</v>
      </c>
      <c r="H441" s="130">
        <v>188.46</v>
      </c>
      <c r="I441" s="108">
        <f t="shared" si="17"/>
        <v>753.84</v>
      </c>
    </row>
    <row r="442" spans="1:9">
      <c r="A442" s="95" t="s">
        <v>823</v>
      </c>
      <c r="B442" s="95">
        <v>92367</v>
      </c>
      <c r="C442" s="122" t="s">
        <v>61</v>
      </c>
      <c r="D442" s="135" t="s">
        <v>824</v>
      </c>
      <c r="E442" s="95" t="s">
        <v>148</v>
      </c>
      <c r="F442" s="106">
        <v>65</v>
      </c>
      <c r="G442" s="106">
        <v>86.69</v>
      </c>
      <c r="H442" s="130">
        <v>113.79</v>
      </c>
      <c r="I442" s="108">
        <f t="shared" si="17"/>
        <v>7396.35</v>
      </c>
    </row>
    <row r="443" spans="1:9">
      <c r="A443" s="95" t="s">
        <v>825</v>
      </c>
      <c r="B443" s="95">
        <v>96765</v>
      </c>
      <c r="C443" s="122" t="s">
        <v>61</v>
      </c>
      <c r="D443" s="135" t="s">
        <v>826</v>
      </c>
      <c r="E443" s="95" t="s">
        <v>71</v>
      </c>
      <c r="F443" s="106">
        <v>2</v>
      </c>
      <c r="G443" s="106">
        <v>1016.32</v>
      </c>
      <c r="H443" s="130">
        <v>1333.92</v>
      </c>
      <c r="I443" s="108">
        <f t="shared" si="17"/>
        <v>2667.84</v>
      </c>
    </row>
    <row r="444" spans="1:9">
      <c r="A444" s="95" t="s">
        <v>827</v>
      </c>
      <c r="B444" s="95">
        <v>84798</v>
      </c>
      <c r="C444" s="122" t="s">
        <v>61</v>
      </c>
      <c r="D444" s="135" t="s">
        <v>828</v>
      </c>
      <c r="E444" s="95" t="s">
        <v>71</v>
      </c>
      <c r="F444" s="106">
        <v>1</v>
      </c>
      <c r="G444" s="106">
        <v>195.06</v>
      </c>
      <c r="H444" s="130">
        <v>256.02</v>
      </c>
      <c r="I444" s="108">
        <f t="shared" si="17"/>
        <v>256.02</v>
      </c>
    </row>
    <row r="445" spans="1:9">
      <c r="A445" s="95" t="s">
        <v>829</v>
      </c>
      <c r="B445" s="95">
        <v>94499</v>
      </c>
      <c r="C445" s="122" t="s">
        <v>61</v>
      </c>
      <c r="D445" s="135" t="s">
        <v>830</v>
      </c>
      <c r="E445" s="95" t="s">
        <v>71</v>
      </c>
      <c r="F445" s="106">
        <v>5</v>
      </c>
      <c r="G445" s="106">
        <v>278.95</v>
      </c>
      <c r="H445" s="130">
        <v>366.12</v>
      </c>
      <c r="I445" s="108">
        <f t="shared" si="17"/>
        <v>1830.6</v>
      </c>
    </row>
    <row r="446" spans="1:9">
      <c r="A446" s="95" t="s">
        <v>831</v>
      </c>
      <c r="B446" s="95">
        <v>99632</v>
      </c>
      <c r="C446" s="122" t="s">
        <v>61</v>
      </c>
      <c r="D446" s="135" t="s">
        <v>832</v>
      </c>
      <c r="E446" s="95" t="s">
        <v>71</v>
      </c>
      <c r="F446" s="106">
        <v>3</v>
      </c>
      <c r="G446" s="106">
        <v>140.87</v>
      </c>
      <c r="H446" s="130">
        <v>184.89</v>
      </c>
      <c r="I446" s="108">
        <f t="shared" si="17"/>
        <v>554.66999999999996</v>
      </c>
    </row>
    <row r="447" spans="1:9">
      <c r="A447" s="95" t="s">
        <v>833</v>
      </c>
      <c r="B447" s="95">
        <v>92896</v>
      </c>
      <c r="C447" s="95" t="s">
        <v>61</v>
      </c>
      <c r="D447" s="135" t="s">
        <v>834</v>
      </c>
      <c r="E447" s="95" t="s">
        <v>71</v>
      </c>
      <c r="F447" s="106">
        <v>4</v>
      </c>
      <c r="G447" s="106">
        <v>149.9</v>
      </c>
      <c r="H447" s="130">
        <v>196.74</v>
      </c>
      <c r="I447" s="108">
        <f t="shared" si="17"/>
        <v>786.96</v>
      </c>
    </row>
    <row r="448" spans="1:9">
      <c r="A448" s="95" t="s">
        <v>835</v>
      </c>
      <c r="B448" s="172">
        <v>97599</v>
      </c>
      <c r="C448" s="95" t="s">
        <v>61</v>
      </c>
      <c r="D448" s="135" t="s">
        <v>836</v>
      </c>
      <c r="E448" s="95" t="s">
        <v>71</v>
      </c>
      <c r="F448" s="106">
        <v>57</v>
      </c>
      <c r="G448" s="106">
        <v>31.05</v>
      </c>
      <c r="H448" s="130">
        <v>40.75</v>
      </c>
      <c r="I448" s="108">
        <f t="shared" si="17"/>
        <v>2322.75</v>
      </c>
    </row>
    <row r="449" spans="1:9">
      <c r="A449" s="95" t="s">
        <v>837</v>
      </c>
      <c r="B449" s="170">
        <v>72947</v>
      </c>
      <c r="C449" s="95" t="s">
        <v>61</v>
      </c>
      <c r="D449" s="135" t="s">
        <v>838</v>
      </c>
      <c r="E449" s="95" t="s">
        <v>71</v>
      </c>
      <c r="F449" s="106">
        <v>12</v>
      </c>
      <c r="G449" s="106">
        <v>15.85</v>
      </c>
      <c r="H449" s="130">
        <v>20.8</v>
      </c>
      <c r="I449" s="108">
        <f t="shared" si="17"/>
        <v>249.60000000000002</v>
      </c>
    </row>
    <row r="450" spans="1:9">
      <c r="A450" s="95" t="s">
        <v>839</v>
      </c>
      <c r="B450" s="122"/>
      <c r="C450" s="95" t="s">
        <v>247</v>
      </c>
      <c r="D450" s="135" t="s">
        <v>840</v>
      </c>
      <c r="E450" s="95" t="s">
        <v>71</v>
      </c>
      <c r="F450" s="106">
        <v>2</v>
      </c>
      <c r="G450" s="106">
        <v>1269.3699999999999</v>
      </c>
      <c r="H450" s="130">
        <v>1666.05</v>
      </c>
      <c r="I450" s="108">
        <f t="shared" si="17"/>
        <v>3332.1</v>
      </c>
    </row>
    <row r="451" spans="1:9">
      <c r="A451" s="95" t="s">
        <v>841</v>
      </c>
      <c r="B451" s="122" t="s">
        <v>842</v>
      </c>
      <c r="C451" s="122" t="s">
        <v>69</v>
      </c>
      <c r="D451" s="135" t="s">
        <v>843</v>
      </c>
      <c r="E451" s="95" t="s">
        <v>71</v>
      </c>
      <c r="F451" s="106">
        <v>1</v>
      </c>
      <c r="G451" s="106">
        <v>224.4</v>
      </c>
      <c r="H451" s="130">
        <v>294.52999999999997</v>
      </c>
      <c r="I451" s="108">
        <f t="shared" si="17"/>
        <v>294.52999999999997</v>
      </c>
    </row>
    <row r="452" spans="1:9">
      <c r="A452" s="95" t="s">
        <v>844</v>
      </c>
      <c r="B452" s="122" t="s">
        <v>842</v>
      </c>
      <c r="C452" s="122" t="s">
        <v>69</v>
      </c>
      <c r="D452" s="135" t="s">
        <v>845</v>
      </c>
      <c r="E452" s="95" t="s">
        <v>71</v>
      </c>
      <c r="F452" s="106">
        <v>2</v>
      </c>
      <c r="G452" s="106">
        <v>224.4</v>
      </c>
      <c r="H452" s="130">
        <v>294.52999999999997</v>
      </c>
      <c r="I452" s="108">
        <f t="shared" si="17"/>
        <v>589.05999999999995</v>
      </c>
    </row>
    <row r="453" spans="1:9">
      <c r="A453" s="95" t="s">
        <v>846</v>
      </c>
      <c r="B453" s="171"/>
      <c r="C453" s="95" t="s">
        <v>247</v>
      </c>
      <c r="D453" s="135" t="s">
        <v>847</v>
      </c>
      <c r="E453" s="95" t="s">
        <v>71</v>
      </c>
      <c r="F453" s="106">
        <v>43</v>
      </c>
      <c r="G453" s="106">
        <v>32.979999999999997</v>
      </c>
      <c r="H453" s="130">
        <v>43.29</v>
      </c>
      <c r="I453" s="108">
        <f t="shared" si="17"/>
        <v>1861.47</v>
      </c>
    </row>
    <row r="454" spans="1:9">
      <c r="A454" s="125"/>
      <c r="B454" s="125"/>
      <c r="C454" s="125"/>
      <c r="D454" s="125"/>
      <c r="E454" s="125"/>
      <c r="F454" s="126" t="s">
        <v>86</v>
      </c>
      <c r="G454" s="126"/>
      <c r="H454" s="125"/>
      <c r="I454" s="138">
        <f>SUM(I437:I453)</f>
        <v>27212.069999999996</v>
      </c>
    </row>
    <row r="455" spans="1:9">
      <c r="A455" s="95"/>
      <c r="B455" s="95"/>
      <c r="C455" s="95"/>
      <c r="D455" s="96"/>
      <c r="E455" s="95"/>
      <c r="F455" s="97"/>
      <c r="G455" s="98"/>
      <c r="H455" s="99"/>
      <c r="I455" s="130"/>
    </row>
    <row r="456" spans="1:9">
      <c r="A456" s="100">
        <v>18</v>
      </c>
      <c r="B456" s="100"/>
      <c r="C456" s="100"/>
      <c r="D456" s="101" t="s">
        <v>848</v>
      </c>
      <c r="E456" s="101"/>
      <c r="F456" s="103"/>
      <c r="G456" s="103"/>
      <c r="H456" s="101"/>
      <c r="I456" s="104"/>
    </row>
    <row r="457" spans="1:9">
      <c r="A457" s="173" t="s">
        <v>849</v>
      </c>
      <c r="B457" s="173"/>
      <c r="C457" s="173"/>
      <c r="D457" s="174" t="s">
        <v>850</v>
      </c>
      <c r="E457" s="160"/>
      <c r="F457" s="161"/>
      <c r="G457" s="106"/>
      <c r="H457" s="130"/>
      <c r="I457" s="130"/>
    </row>
    <row r="458" spans="1:9" ht="39.6">
      <c r="A458" s="155" t="s">
        <v>851</v>
      </c>
      <c r="B458" s="122">
        <v>83463</v>
      </c>
      <c r="C458" s="122" t="s">
        <v>61</v>
      </c>
      <c r="D458" s="135" t="s">
        <v>852</v>
      </c>
      <c r="E458" s="162" t="s">
        <v>71</v>
      </c>
      <c r="F458" s="106">
        <v>3</v>
      </c>
      <c r="G458" s="106">
        <v>328.57</v>
      </c>
      <c r="H458" s="130">
        <v>431.25</v>
      </c>
      <c r="I458" s="108">
        <f t="shared" ref="I458:I521" si="18">F458*H458</f>
        <v>1293.75</v>
      </c>
    </row>
    <row r="459" spans="1:9" ht="39.6">
      <c r="A459" s="155" t="s">
        <v>853</v>
      </c>
      <c r="B459" s="122" t="s">
        <v>854</v>
      </c>
      <c r="C459" s="122" t="s">
        <v>61</v>
      </c>
      <c r="D459" s="135" t="s">
        <v>855</v>
      </c>
      <c r="E459" s="162" t="s">
        <v>71</v>
      </c>
      <c r="F459" s="106">
        <v>1</v>
      </c>
      <c r="G459" s="106">
        <v>454.21</v>
      </c>
      <c r="H459" s="130">
        <v>596.15</v>
      </c>
      <c r="I459" s="108">
        <f t="shared" si="18"/>
        <v>596.15</v>
      </c>
    </row>
    <row r="460" spans="1:9" ht="39.6">
      <c r="A460" s="155" t="s">
        <v>856</v>
      </c>
      <c r="B460" s="122" t="s">
        <v>857</v>
      </c>
      <c r="C460" s="122" t="s">
        <v>61</v>
      </c>
      <c r="D460" s="135" t="s">
        <v>858</v>
      </c>
      <c r="E460" s="162" t="s">
        <v>71</v>
      </c>
      <c r="F460" s="106">
        <v>4</v>
      </c>
      <c r="G460" s="106">
        <v>476.56</v>
      </c>
      <c r="H460" s="130">
        <v>625.49</v>
      </c>
      <c r="I460" s="108">
        <f t="shared" si="18"/>
        <v>2501.96</v>
      </c>
    </row>
    <row r="461" spans="1:9">
      <c r="A461" s="155" t="s">
        <v>859</v>
      </c>
      <c r="B461" s="122" t="s">
        <v>860</v>
      </c>
      <c r="C461" s="122" t="s">
        <v>69</v>
      </c>
      <c r="D461" s="135" t="s">
        <v>861</v>
      </c>
      <c r="E461" s="162" t="s">
        <v>71</v>
      </c>
      <c r="F461" s="106">
        <v>1</v>
      </c>
      <c r="G461" s="106">
        <v>66.06</v>
      </c>
      <c r="H461" s="130">
        <v>86.7</v>
      </c>
      <c r="I461" s="108">
        <f t="shared" si="18"/>
        <v>86.7</v>
      </c>
    </row>
    <row r="462" spans="1:9">
      <c r="A462" s="173" t="s">
        <v>862</v>
      </c>
      <c r="B462" s="155"/>
      <c r="C462" s="155"/>
      <c r="D462" s="175" t="s">
        <v>863</v>
      </c>
      <c r="E462" s="162"/>
      <c r="F462" s="106"/>
      <c r="G462" s="106"/>
      <c r="H462" s="130"/>
      <c r="I462" s="108"/>
    </row>
    <row r="463" spans="1:9">
      <c r="A463" s="155" t="s">
        <v>864</v>
      </c>
      <c r="B463" s="155">
        <v>93653</v>
      </c>
      <c r="C463" s="122" t="s">
        <v>61</v>
      </c>
      <c r="D463" s="176" t="s">
        <v>865</v>
      </c>
      <c r="E463" s="162" t="s">
        <v>71</v>
      </c>
      <c r="F463" s="106">
        <v>74</v>
      </c>
      <c r="G463" s="106">
        <v>14.05</v>
      </c>
      <c r="H463" s="130">
        <v>18.440000000000001</v>
      </c>
      <c r="I463" s="108">
        <f t="shared" si="18"/>
        <v>1364.5600000000002</v>
      </c>
    </row>
    <row r="464" spans="1:9">
      <c r="A464" s="155" t="s">
        <v>866</v>
      </c>
      <c r="B464" s="155">
        <v>93654</v>
      </c>
      <c r="C464" s="122" t="s">
        <v>61</v>
      </c>
      <c r="D464" s="176" t="s">
        <v>867</v>
      </c>
      <c r="E464" s="162" t="s">
        <v>71</v>
      </c>
      <c r="F464" s="106">
        <v>1</v>
      </c>
      <c r="G464" s="106">
        <v>14.48</v>
      </c>
      <c r="H464" s="130">
        <v>19.010000000000002</v>
      </c>
      <c r="I464" s="108">
        <f t="shared" si="18"/>
        <v>19.010000000000002</v>
      </c>
    </row>
    <row r="465" spans="1:9">
      <c r="A465" s="155" t="s">
        <v>868</v>
      </c>
      <c r="B465" s="155">
        <v>93654</v>
      </c>
      <c r="C465" s="122" t="s">
        <v>61</v>
      </c>
      <c r="D465" s="176" t="s">
        <v>869</v>
      </c>
      <c r="E465" s="162" t="s">
        <v>71</v>
      </c>
      <c r="F465" s="106">
        <v>3</v>
      </c>
      <c r="G465" s="106">
        <v>14.48</v>
      </c>
      <c r="H465" s="130">
        <v>19.010000000000002</v>
      </c>
      <c r="I465" s="108">
        <f t="shared" si="18"/>
        <v>57.03</v>
      </c>
    </row>
    <row r="466" spans="1:9">
      <c r="A466" s="155" t="s">
        <v>870</v>
      </c>
      <c r="B466" s="155">
        <v>93655</v>
      </c>
      <c r="C466" s="122" t="s">
        <v>61</v>
      </c>
      <c r="D466" s="176" t="s">
        <v>871</v>
      </c>
      <c r="E466" s="162" t="s">
        <v>71</v>
      </c>
      <c r="F466" s="106">
        <v>23</v>
      </c>
      <c r="G466" s="106">
        <v>15.4</v>
      </c>
      <c r="H466" s="130">
        <v>20.21</v>
      </c>
      <c r="I466" s="108">
        <f t="shared" si="18"/>
        <v>464.83000000000004</v>
      </c>
    </row>
    <row r="467" spans="1:9">
      <c r="A467" s="155" t="s">
        <v>872</v>
      </c>
      <c r="B467" s="155">
        <v>93660</v>
      </c>
      <c r="C467" s="122" t="s">
        <v>61</v>
      </c>
      <c r="D467" s="176" t="s">
        <v>873</v>
      </c>
      <c r="E467" s="162" t="s">
        <v>71</v>
      </c>
      <c r="F467" s="106">
        <v>6</v>
      </c>
      <c r="G467" s="106">
        <v>16.47</v>
      </c>
      <c r="H467" s="130">
        <v>21.62</v>
      </c>
      <c r="I467" s="108">
        <f t="shared" si="18"/>
        <v>129.72</v>
      </c>
    </row>
    <row r="468" spans="1:9">
      <c r="A468" s="155" t="s">
        <v>874</v>
      </c>
      <c r="B468" s="155">
        <v>93661</v>
      </c>
      <c r="C468" s="122" t="s">
        <v>61</v>
      </c>
      <c r="D468" s="176" t="s">
        <v>875</v>
      </c>
      <c r="E468" s="162" t="s">
        <v>71</v>
      </c>
      <c r="F468" s="106">
        <v>1</v>
      </c>
      <c r="G468" s="106">
        <v>23.91</v>
      </c>
      <c r="H468" s="130">
        <v>31.38</v>
      </c>
      <c r="I468" s="108">
        <f t="shared" si="18"/>
        <v>31.38</v>
      </c>
    </row>
    <row r="469" spans="1:9">
      <c r="A469" s="155" t="s">
        <v>876</v>
      </c>
      <c r="B469" s="155">
        <v>93662</v>
      </c>
      <c r="C469" s="122" t="s">
        <v>61</v>
      </c>
      <c r="D469" s="176" t="s">
        <v>877</v>
      </c>
      <c r="E469" s="162" t="s">
        <v>71</v>
      </c>
      <c r="F469" s="106">
        <v>2</v>
      </c>
      <c r="G469" s="106">
        <v>91.79</v>
      </c>
      <c r="H469" s="130">
        <v>120.47</v>
      </c>
      <c r="I469" s="108">
        <f t="shared" si="18"/>
        <v>240.94</v>
      </c>
    </row>
    <row r="470" spans="1:9">
      <c r="A470" s="155" t="s">
        <v>878</v>
      </c>
      <c r="B470" s="155">
        <v>93664</v>
      </c>
      <c r="C470" s="122" t="s">
        <v>61</v>
      </c>
      <c r="D470" s="176" t="s">
        <v>879</v>
      </c>
      <c r="E470" s="162" t="s">
        <v>71</v>
      </c>
      <c r="F470" s="106">
        <v>2</v>
      </c>
      <c r="G470" s="106">
        <v>94.52</v>
      </c>
      <c r="H470" s="130">
        <v>124.06</v>
      </c>
      <c r="I470" s="108">
        <f t="shared" si="18"/>
        <v>248.12</v>
      </c>
    </row>
    <row r="471" spans="1:9">
      <c r="A471" s="155" t="s">
        <v>880</v>
      </c>
      <c r="B471" s="155">
        <v>93665</v>
      </c>
      <c r="C471" s="122" t="s">
        <v>61</v>
      </c>
      <c r="D471" s="176" t="s">
        <v>881</v>
      </c>
      <c r="E471" s="162" t="s">
        <v>71</v>
      </c>
      <c r="F471" s="106">
        <v>2</v>
      </c>
      <c r="G471" s="106">
        <v>97.75</v>
      </c>
      <c r="H471" s="130">
        <v>128.30000000000001</v>
      </c>
      <c r="I471" s="108">
        <f t="shared" si="18"/>
        <v>256.60000000000002</v>
      </c>
    </row>
    <row r="472" spans="1:9">
      <c r="A472" s="155" t="s">
        <v>882</v>
      </c>
      <c r="B472" s="155">
        <v>93670</v>
      </c>
      <c r="C472" s="122" t="s">
        <v>61</v>
      </c>
      <c r="D472" s="176" t="s">
        <v>883</v>
      </c>
      <c r="E472" s="162" t="s">
        <v>71</v>
      </c>
      <c r="F472" s="106">
        <v>7</v>
      </c>
      <c r="G472" s="106">
        <v>109.11</v>
      </c>
      <c r="H472" s="130">
        <v>143.21</v>
      </c>
      <c r="I472" s="108">
        <f t="shared" si="18"/>
        <v>1002.47</v>
      </c>
    </row>
    <row r="473" spans="1:9">
      <c r="A473" s="155" t="s">
        <v>884</v>
      </c>
      <c r="B473" s="155">
        <v>93671</v>
      </c>
      <c r="C473" s="122" t="s">
        <v>61</v>
      </c>
      <c r="D473" s="176" t="s">
        <v>885</v>
      </c>
      <c r="E473" s="162" t="s">
        <v>71</v>
      </c>
      <c r="F473" s="106">
        <v>2</v>
      </c>
      <c r="G473" s="106">
        <v>1301.67</v>
      </c>
      <c r="H473" s="130">
        <v>1708.44</v>
      </c>
      <c r="I473" s="108">
        <f t="shared" si="18"/>
        <v>3416.88</v>
      </c>
    </row>
    <row r="474" spans="1:9">
      <c r="A474" s="155" t="s">
        <v>886</v>
      </c>
      <c r="B474" s="155">
        <v>93673</v>
      </c>
      <c r="C474" s="122" t="s">
        <v>61</v>
      </c>
      <c r="D474" s="176" t="s">
        <v>887</v>
      </c>
      <c r="E474" s="162" t="s">
        <v>71</v>
      </c>
      <c r="F474" s="106">
        <v>2</v>
      </c>
      <c r="G474" s="106">
        <v>138.97</v>
      </c>
      <c r="H474" s="130">
        <v>182.41</v>
      </c>
      <c r="I474" s="108">
        <f t="shared" si="18"/>
        <v>364.82</v>
      </c>
    </row>
    <row r="475" spans="1:9">
      <c r="A475" s="155" t="s">
        <v>888</v>
      </c>
      <c r="B475" s="155" t="s">
        <v>889</v>
      </c>
      <c r="C475" s="122" t="s">
        <v>61</v>
      </c>
      <c r="D475" s="176" t="s">
        <v>890</v>
      </c>
      <c r="E475" s="162" t="s">
        <v>71</v>
      </c>
      <c r="F475" s="106">
        <v>1</v>
      </c>
      <c r="G475" s="106">
        <v>237.33</v>
      </c>
      <c r="H475" s="130">
        <v>311.5</v>
      </c>
      <c r="I475" s="108">
        <f t="shared" si="18"/>
        <v>311.5</v>
      </c>
    </row>
    <row r="476" spans="1:9">
      <c r="A476" s="155" t="s">
        <v>891</v>
      </c>
      <c r="B476" s="155" t="s">
        <v>889</v>
      </c>
      <c r="C476" s="122" t="s">
        <v>61</v>
      </c>
      <c r="D476" s="176" t="s">
        <v>892</v>
      </c>
      <c r="E476" s="162" t="s">
        <v>71</v>
      </c>
      <c r="F476" s="106">
        <v>4</v>
      </c>
      <c r="G476" s="106">
        <v>237.33</v>
      </c>
      <c r="H476" s="130">
        <v>311.5</v>
      </c>
      <c r="I476" s="108">
        <f t="shared" si="18"/>
        <v>1246</v>
      </c>
    </row>
    <row r="477" spans="1:9">
      <c r="A477" s="155" t="s">
        <v>893</v>
      </c>
      <c r="B477" s="122" t="s">
        <v>894</v>
      </c>
      <c r="C477" s="122" t="s">
        <v>61</v>
      </c>
      <c r="D477" s="135" t="s">
        <v>895</v>
      </c>
      <c r="E477" s="162" t="s">
        <v>71</v>
      </c>
      <c r="F477" s="106">
        <v>1</v>
      </c>
      <c r="G477" s="106">
        <v>237.33</v>
      </c>
      <c r="H477" s="130">
        <v>311.5</v>
      </c>
      <c r="I477" s="108">
        <f t="shared" si="18"/>
        <v>311.5</v>
      </c>
    </row>
    <row r="478" spans="1:9">
      <c r="A478" s="155" t="s">
        <v>896</v>
      </c>
      <c r="B478" s="122" t="s">
        <v>897</v>
      </c>
      <c r="C478" s="122" t="s">
        <v>69</v>
      </c>
      <c r="D478" s="176" t="s">
        <v>898</v>
      </c>
      <c r="E478" s="162" t="s">
        <v>71</v>
      </c>
      <c r="F478" s="106">
        <v>28</v>
      </c>
      <c r="G478" s="106">
        <v>119.1</v>
      </c>
      <c r="H478" s="130">
        <v>156.32</v>
      </c>
      <c r="I478" s="108">
        <f t="shared" si="18"/>
        <v>4376.96</v>
      </c>
    </row>
    <row r="479" spans="1:9">
      <c r="A479" s="155" t="s">
        <v>899</v>
      </c>
      <c r="B479" s="155" t="s">
        <v>897</v>
      </c>
      <c r="C479" s="122" t="s">
        <v>69</v>
      </c>
      <c r="D479" s="176" t="s">
        <v>900</v>
      </c>
      <c r="E479" s="162" t="s">
        <v>71</v>
      </c>
      <c r="F479" s="106">
        <v>8</v>
      </c>
      <c r="G479" s="106">
        <v>119.1</v>
      </c>
      <c r="H479" s="130">
        <v>156.32</v>
      </c>
      <c r="I479" s="108">
        <f t="shared" si="18"/>
        <v>1250.56</v>
      </c>
    </row>
    <row r="480" spans="1:9">
      <c r="A480" s="173" t="s">
        <v>901</v>
      </c>
      <c r="B480" s="131"/>
      <c r="C480" s="131"/>
      <c r="D480" s="125" t="s">
        <v>902</v>
      </c>
      <c r="E480" s="160"/>
      <c r="F480" s="106"/>
      <c r="G480" s="106"/>
      <c r="H480" s="130"/>
      <c r="I480" s="108"/>
    </row>
    <row r="481" spans="1:9">
      <c r="A481" s="155" t="s">
        <v>903</v>
      </c>
      <c r="B481" s="155">
        <v>91834</v>
      </c>
      <c r="C481" s="122" t="s">
        <v>61</v>
      </c>
      <c r="D481" s="135" t="s">
        <v>904</v>
      </c>
      <c r="E481" s="155" t="s">
        <v>148</v>
      </c>
      <c r="F481" s="106">
        <v>701.6</v>
      </c>
      <c r="G481" s="106">
        <v>6.12</v>
      </c>
      <c r="H481" s="130">
        <v>8.0299999999999994</v>
      </c>
      <c r="I481" s="108">
        <f t="shared" si="18"/>
        <v>5633.848</v>
      </c>
    </row>
    <row r="482" spans="1:9">
      <c r="A482" s="155" t="s">
        <v>905</v>
      </c>
      <c r="B482" s="155">
        <v>91836</v>
      </c>
      <c r="C482" s="122" t="s">
        <v>61</v>
      </c>
      <c r="D482" s="135" t="s">
        <v>906</v>
      </c>
      <c r="E482" s="155" t="s">
        <v>148</v>
      </c>
      <c r="F482" s="106">
        <v>288.60000000000002</v>
      </c>
      <c r="G482" s="106">
        <v>8.16</v>
      </c>
      <c r="H482" s="130">
        <v>10.71</v>
      </c>
      <c r="I482" s="108">
        <f t="shared" si="18"/>
        <v>3090.9060000000004</v>
      </c>
    </row>
    <row r="483" spans="1:9">
      <c r="A483" s="155" t="s">
        <v>907</v>
      </c>
      <c r="B483" s="122">
        <v>93008</v>
      </c>
      <c r="C483" s="122" t="s">
        <v>61</v>
      </c>
      <c r="D483" s="135" t="s">
        <v>908</v>
      </c>
      <c r="E483" s="122" t="s">
        <v>148</v>
      </c>
      <c r="F483" s="106">
        <v>418.5</v>
      </c>
      <c r="G483" s="106">
        <v>12.1</v>
      </c>
      <c r="H483" s="130">
        <v>15.88</v>
      </c>
      <c r="I483" s="108">
        <f t="shared" si="18"/>
        <v>6645.7800000000007</v>
      </c>
    </row>
    <row r="484" spans="1:9">
      <c r="A484" s="155" t="s">
        <v>909</v>
      </c>
      <c r="B484" s="122">
        <v>93010</v>
      </c>
      <c r="C484" s="122" t="s">
        <v>61</v>
      </c>
      <c r="D484" s="135" t="s">
        <v>910</v>
      </c>
      <c r="E484" s="122" t="s">
        <v>148</v>
      </c>
      <c r="F484" s="106">
        <v>2.1</v>
      </c>
      <c r="G484" s="106">
        <v>24.92</v>
      </c>
      <c r="H484" s="130">
        <v>32.71</v>
      </c>
      <c r="I484" s="108">
        <f t="shared" si="18"/>
        <v>68.691000000000003</v>
      </c>
    </row>
    <row r="485" spans="1:9">
      <c r="A485" s="155" t="s">
        <v>911</v>
      </c>
      <c r="B485" s="122">
        <v>93011</v>
      </c>
      <c r="C485" s="122" t="s">
        <v>61</v>
      </c>
      <c r="D485" s="135" t="s">
        <v>912</v>
      </c>
      <c r="E485" s="122" t="s">
        <v>148</v>
      </c>
      <c r="F485" s="106">
        <v>25.4</v>
      </c>
      <c r="G485" s="106">
        <v>30.49</v>
      </c>
      <c r="H485" s="130">
        <v>40.020000000000003</v>
      </c>
      <c r="I485" s="108">
        <f t="shared" si="18"/>
        <v>1016.508</v>
      </c>
    </row>
    <row r="486" spans="1:9">
      <c r="A486" s="155" t="s">
        <v>913</v>
      </c>
      <c r="B486" s="122">
        <v>95745</v>
      </c>
      <c r="C486" s="122" t="s">
        <v>61</v>
      </c>
      <c r="D486" s="135" t="s">
        <v>914</v>
      </c>
      <c r="E486" s="122" t="s">
        <v>148</v>
      </c>
      <c r="F486" s="106">
        <v>40.6</v>
      </c>
      <c r="G486" s="106">
        <v>17.010000000000002</v>
      </c>
      <c r="H486" s="130">
        <v>22.33</v>
      </c>
      <c r="I486" s="108">
        <f t="shared" si="18"/>
        <v>906.59799999999996</v>
      </c>
    </row>
    <row r="487" spans="1:9">
      <c r="A487" s="155" t="s">
        <v>915</v>
      </c>
      <c r="B487" s="122">
        <v>83446</v>
      </c>
      <c r="C487" s="122" t="s">
        <v>61</v>
      </c>
      <c r="D487" s="135" t="s">
        <v>916</v>
      </c>
      <c r="E487" s="122" t="s">
        <v>71</v>
      </c>
      <c r="F487" s="106">
        <v>14</v>
      </c>
      <c r="G487" s="106">
        <v>113.9</v>
      </c>
      <c r="H487" s="130">
        <v>149.47999999999999</v>
      </c>
      <c r="I487" s="108">
        <f t="shared" si="18"/>
        <v>2092.7199999999998</v>
      </c>
    </row>
    <row r="488" spans="1:9">
      <c r="A488" s="155" t="s">
        <v>917</v>
      </c>
      <c r="B488" s="122">
        <v>100556</v>
      </c>
      <c r="C488" s="122" t="s">
        <v>61</v>
      </c>
      <c r="D488" s="135" t="s">
        <v>918</v>
      </c>
      <c r="E488" s="122" t="s">
        <v>71</v>
      </c>
      <c r="F488" s="106">
        <v>2</v>
      </c>
      <c r="G488" s="106">
        <v>31.34</v>
      </c>
      <c r="H488" s="130">
        <v>41.13</v>
      </c>
      <c r="I488" s="108">
        <f t="shared" si="18"/>
        <v>82.26</v>
      </c>
    </row>
    <row r="489" spans="1:9">
      <c r="A489" s="155" t="s">
        <v>919</v>
      </c>
      <c r="B489" s="122">
        <v>91940</v>
      </c>
      <c r="C489" s="122" t="s">
        <v>61</v>
      </c>
      <c r="D489" s="135" t="s">
        <v>920</v>
      </c>
      <c r="E489" s="122" t="s">
        <v>71</v>
      </c>
      <c r="F489" s="106">
        <v>279</v>
      </c>
      <c r="G489" s="106">
        <v>11.35</v>
      </c>
      <c r="H489" s="130">
        <v>14.9</v>
      </c>
      <c r="I489" s="108">
        <f t="shared" si="18"/>
        <v>4157.1000000000004</v>
      </c>
    </row>
    <row r="490" spans="1:9">
      <c r="A490" s="155" t="s">
        <v>921</v>
      </c>
      <c r="B490" s="122">
        <v>91937</v>
      </c>
      <c r="C490" s="122" t="s">
        <v>61</v>
      </c>
      <c r="D490" s="135" t="s">
        <v>922</v>
      </c>
      <c r="E490" s="122" t="s">
        <v>71</v>
      </c>
      <c r="F490" s="106">
        <v>168</v>
      </c>
      <c r="G490" s="106">
        <v>9.17</v>
      </c>
      <c r="H490" s="130">
        <v>12.04</v>
      </c>
      <c r="I490" s="108">
        <f t="shared" si="18"/>
        <v>2022.7199999999998</v>
      </c>
    </row>
    <row r="491" spans="1:9">
      <c r="A491" s="173" t="s">
        <v>923</v>
      </c>
      <c r="B491" s="131"/>
      <c r="C491" s="131"/>
      <c r="D491" s="125" t="s">
        <v>924</v>
      </c>
      <c r="E491" s="163"/>
      <c r="F491" s="106"/>
      <c r="G491" s="106"/>
      <c r="H491" s="130"/>
      <c r="I491" s="108"/>
    </row>
    <row r="492" spans="1:9" ht="26.4">
      <c r="A492" s="155" t="s">
        <v>925</v>
      </c>
      <c r="B492" s="155">
        <v>91926</v>
      </c>
      <c r="C492" s="122" t="s">
        <v>61</v>
      </c>
      <c r="D492" s="176" t="s">
        <v>926</v>
      </c>
      <c r="E492" s="155" t="s">
        <v>148</v>
      </c>
      <c r="F492" s="106">
        <v>8267.9</v>
      </c>
      <c r="G492" s="106">
        <v>3.6</v>
      </c>
      <c r="H492" s="130">
        <v>4.7300000000000004</v>
      </c>
      <c r="I492" s="108">
        <f t="shared" si="18"/>
        <v>39107.167000000001</v>
      </c>
    </row>
    <row r="493" spans="1:9">
      <c r="A493" s="155" t="s">
        <v>927</v>
      </c>
      <c r="B493" s="155">
        <v>91928</v>
      </c>
      <c r="C493" s="122" t="s">
        <v>61</v>
      </c>
      <c r="D493" s="176" t="s">
        <v>928</v>
      </c>
      <c r="E493" s="155" t="s">
        <v>148</v>
      </c>
      <c r="F493" s="106">
        <v>266.5</v>
      </c>
      <c r="G493" s="106">
        <v>5.95</v>
      </c>
      <c r="H493" s="130">
        <v>7.81</v>
      </c>
      <c r="I493" s="108">
        <f>TRUNC(F493*H493,2)</f>
        <v>2081.36</v>
      </c>
    </row>
    <row r="494" spans="1:9">
      <c r="A494" s="155" t="s">
        <v>929</v>
      </c>
      <c r="B494" s="155">
        <v>91930</v>
      </c>
      <c r="C494" s="122" t="s">
        <v>61</v>
      </c>
      <c r="D494" s="176" t="s">
        <v>930</v>
      </c>
      <c r="E494" s="155" t="s">
        <v>148</v>
      </c>
      <c r="F494" s="106">
        <v>1087.4000000000001</v>
      </c>
      <c r="G494" s="106">
        <v>8.1999999999999993</v>
      </c>
      <c r="H494" s="130">
        <v>10.76</v>
      </c>
      <c r="I494" s="108">
        <f t="shared" si="18"/>
        <v>11700.424000000001</v>
      </c>
    </row>
    <row r="495" spans="1:9">
      <c r="A495" s="155" t="s">
        <v>931</v>
      </c>
      <c r="B495" s="122">
        <v>91932</v>
      </c>
      <c r="C495" s="122" t="s">
        <v>61</v>
      </c>
      <c r="D495" s="135" t="s">
        <v>932</v>
      </c>
      <c r="E495" s="155" t="s">
        <v>148</v>
      </c>
      <c r="F495" s="106">
        <v>555.29999999999995</v>
      </c>
      <c r="G495" s="106">
        <v>13.6</v>
      </c>
      <c r="H495" s="130">
        <v>17.850000000000001</v>
      </c>
      <c r="I495" s="108">
        <f>TRUNC(F495*H495,2)</f>
        <v>9912.1</v>
      </c>
    </row>
    <row r="496" spans="1:9">
      <c r="A496" s="155" t="s">
        <v>933</v>
      </c>
      <c r="B496" s="155">
        <v>91934</v>
      </c>
      <c r="C496" s="122" t="s">
        <v>61</v>
      </c>
      <c r="D496" s="135" t="s">
        <v>934</v>
      </c>
      <c r="E496" s="155" t="s">
        <v>148</v>
      </c>
      <c r="F496" s="106">
        <v>299.89999999999998</v>
      </c>
      <c r="G496" s="106">
        <v>20.8</v>
      </c>
      <c r="H496" s="130">
        <v>27.31</v>
      </c>
      <c r="I496" s="108">
        <f t="shared" si="18"/>
        <v>8190.2689999999993</v>
      </c>
    </row>
    <row r="497" spans="1:9">
      <c r="A497" s="155" t="s">
        <v>935</v>
      </c>
      <c r="B497" s="155">
        <v>92983</v>
      </c>
      <c r="C497" s="122" t="s">
        <v>61</v>
      </c>
      <c r="D497" s="135" t="s">
        <v>936</v>
      </c>
      <c r="E497" s="155" t="s">
        <v>148</v>
      </c>
      <c r="F497" s="106">
        <v>196.5</v>
      </c>
      <c r="G497" s="106">
        <v>25.21</v>
      </c>
      <c r="H497" s="130">
        <v>33.090000000000003</v>
      </c>
      <c r="I497" s="108">
        <f t="shared" si="18"/>
        <v>6502.1850000000004</v>
      </c>
    </row>
    <row r="498" spans="1:9">
      <c r="A498" s="155" t="s">
        <v>937</v>
      </c>
      <c r="B498" s="155">
        <v>92987</v>
      </c>
      <c r="C498" s="122" t="s">
        <v>61</v>
      </c>
      <c r="D498" s="135" t="s">
        <v>938</v>
      </c>
      <c r="E498" s="155" t="s">
        <v>148</v>
      </c>
      <c r="F498" s="106">
        <v>607.20000000000005</v>
      </c>
      <c r="G498" s="106">
        <v>49.4</v>
      </c>
      <c r="H498" s="130">
        <v>64.84</v>
      </c>
      <c r="I498" s="108">
        <f t="shared" si="18"/>
        <v>39370.848000000005</v>
      </c>
    </row>
    <row r="499" spans="1:9">
      <c r="A499" s="155" t="s">
        <v>939</v>
      </c>
      <c r="B499" s="155">
        <v>92991</v>
      </c>
      <c r="C499" s="122" t="s">
        <v>61</v>
      </c>
      <c r="D499" s="135" t="s">
        <v>940</v>
      </c>
      <c r="E499" s="155" t="s">
        <v>148</v>
      </c>
      <c r="F499" s="106">
        <v>59.8</v>
      </c>
      <c r="G499" s="106">
        <v>89.95</v>
      </c>
      <c r="H499" s="130">
        <v>118.06</v>
      </c>
      <c r="I499" s="108">
        <f t="shared" si="18"/>
        <v>7059.9879999999994</v>
      </c>
    </row>
    <row r="500" spans="1:9">
      <c r="A500" s="155" t="s">
        <v>941</v>
      </c>
      <c r="B500" s="155">
        <v>92997</v>
      </c>
      <c r="C500" s="122" t="s">
        <v>61</v>
      </c>
      <c r="D500" s="135" t="s">
        <v>942</v>
      </c>
      <c r="E500" s="155" t="s">
        <v>148</v>
      </c>
      <c r="F500" s="106">
        <v>184.3</v>
      </c>
      <c r="G500" s="106">
        <v>143.81</v>
      </c>
      <c r="H500" s="130">
        <v>188.76</v>
      </c>
      <c r="I500" s="108">
        <f t="shared" si="18"/>
        <v>34788.468000000001</v>
      </c>
    </row>
    <row r="501" spans="1:9">
      <c r="A501" s="173" t="s">
        <v>943</v>
      </c>
      <c r="B501" s="155"/>
      <c r="C501" s="155"/>
      <c r="D501" s="125" t="s">
        <v>944</v>
      </c>
      <c r="E501" s="155"/>
      <c r="F501" s="106"/>
      <c r="G501" s="106"/>
      <c r="H501" s="130"/>
      <c r="I501" s="108"/>
    </row>
    <row r="502" spans="1:9">
      <c r="A502" s="122" t="s">
        <v>945</v>
      </c>
      <c r="B502" s="155" t="s">
        <v>946</v>
      </c>
      <c r="C502" s="122" t="s">
        <v>69</v>
      </c>
      <c r="D502" s="135" t="s">
        <v>947</v>
      </c>
      <c r="E502" s="155" t="s">
        <v>148</v>
      </c>
      <c r="F502" s="106">
        <v>86.1</v>
      </c>
      <c r="G502" s="106">
        <v>113.86</v>
      </c>
      <c r="H502" s="130">
        <v>149.44999999999999</v>
      </c>
      <c r="I502" s="108">
        <f>TRUNC(F502*H502,2)</f>
        <v>12867.64</v>
      </c>
    </row>
    <row r="503" spans="1:9">
      <c r="A503" s="173" t="s">
        <v>948</v>
      </c>
      <c r="B503" s="131"/>
      <c r="C503" s="131"/>
      <c r="D503" s="125" t="s">
        <v>949</v>
      </c>
      <c r="E503" s="163"/>
      <c r="F503" s="106"/>
      <c r="G503" s="106"/>
      <c r="H503" s="130"/>
      <c r="I503" s="108"/>
    </row>
    <row r="504" spans="1:9">
      <c r="A504" s="122" t="s">
        <v>950</v>
      </c>
      <c r="B504" s="155">
        <v>91996</v>
      </c>
      <c r="C504" s="122" t="s">
        <v>61</v>
      </c>
      <c r="D504" s="135" t="s">
        <v>951</v>
      </c>
      <c r="E504" s="155" t="s">
        <v>71</v>
      </c>
      <c r="F504" s="106">
        <v>143</v>
      </c>
      <c r="G504" s="106">
        <v>23.1</v>
      </c>
      <c r="H504" s="130">
        <v>30.32</v>
      </c>
      <c r="I504" s="108">
        <f t="shared" si="18"/>
        <v>4335.76</v>
      </c>
    </row>
    <row r="505" spans="1:9">
      <c r="A505" s="122" t="s">
        <v>952</v>
      </c>
      <c r="B505" s="155">
        <v>91997</v>
      </c>
      <c r="C505" s="122" t="s">
        <v>61</v>
      </c>
      <c r="D505" s="135" t="s">
        <v>953</v>
      </c>
      <c r="E505" s="155" t="s">
        <v>71</v>
      </c>
      <c r="F505" s="106">
        <v>34</v>
      </c>
      <c r="G505" s="106">
        <v>24.86</v>
      </c>
      <c r="H505" s="130">
        <v>32.64</v>
      </c>
      <c r="I505" s="108">
        <f t="shared" si="18"/>
        <v>1109.76</v>
      </c>
    </row>
    <row r="506" spans="1:9">
      <c r="A506" s="122" t="s">
        <v>954</v>
      </c>
      <c r="B506" s="122">
        <v>92002</v>
      </c>
      <c r="C506" s="122" t="s">
        <v>61</v>
      </c>
      <c r="D506" s="135" t="s">
        <v>955</v>
      </c>
      <c r="E506" s="155" t="s">
        <v>71</v>
      </c>
      <c r="F506" s="106">
        <v>6</v>
      </c>
      <c r="G506" s="106">
        <v>32.03</v>
      </c>
      <c r="H506" s="130">
        <v>42.04</v>
      </c>
      <c r="I506" s="108">
        <f t="shared" si="18"/>
        <v>252.24</v>
      </c>
    </row>
    <row r="507" spans="1:9">
      <c r="A507" s="122" t="s">
        <v>956</v>
      </c>
      <c r="B507" s="122">
        <v>92023</v>
      </c>
      <c r="C507" s="122" t="s">
        <v>61</v>
      </c>
      <c r="D507" s="176" t="s">
        <v>957</v>
      </c>
      <c r="E507" s="155" t="s">
        <v>71</v>
      </c>
      <c r="F507" s="106">
        <v>37</v>
      </c>
      <c r="G507" s="106">
        <v>34.39</v>
      </c>
      <c r="H507" s="130">
        <v>45.14</v>
      </c>
      <c r="I507" s="108">
        <f t="shared" si="18"/>
        <v>1670.18</v>
      </c>
    </row>
    <row r="508" spans="1:9">
      <c r="A508" s="122" t="s">
        <v>958</v>
      </c>
      <c r="B508" s="122">
        <v>92027</v>
      </c>
      <c r="C508" s="122" t="s">
        <v>61</v>
      </c>
      <c r="D508" s="176" t="s">
        <v>959</v>
      </c>
      <c r="E508" s="155" t="s">
        <v>71</v>
      </c>
      <c r="F508" s="106">
        <v>4</v>
      </c>
      <c r="G508" s="106">
        <v>45.7</v>
      </c>
      <c r="H508" s="130">
        <v>59.99</v>
      </c>
      <c r="I508" s="108">
        <f t="shared" si="18"/>
        <v>239.96</v>
      </c>
    </row>
    <row r="509" spans="1:9">
      <c r="A509" s="122" t="s">
        <v>960</v>
      </c>
      <c r="B509" s="155">
        <v>92023</v>
      </c>
      <c r="C509" s="122" t="s">
        <v>61</v>
      </c>
      <c r="D509" s="176" t="s">
        <v>961</v>
      </c>
      <c r="E509" s="155" t="s">
        <v>71</v>
      </c>
      <c r="F509" s="106">
        <v>15</v>
      </c>
      <c r="G509" s="106">
        <v>34.39</v>
      </c>
      <c r="H509" s="130">
        <v>45.14</v>
      </c>
      <c r="I509" s="108">
        <f t="shared" si="18"/>
        <v>677.1</v>
      </c>
    </row>
    <row r="510" spans="1:9">
      <c r="A510" s="122" t="s">
        <v>962</v>
      </c>
      <c r="B510" s="122">
        <v>91953</v>
      </c>
      <c r="C510" s="122" t="s">
        <v>61</v>
      </c>
      <c r="D510" s="176" t="s">
        <v>963</v>
      </c>
      <c r="E510" s="155" t="s">
        <v>71</v>
      </c>
      <c r="F510" s="106">
        <v>11</v>
      </c>
      <c r="G510" s="106">
        <v>19.420000000000002</v>
      </c>
      <c r="H510" s="130">
        <v>25.5</v>
      </c>
      <c r="I510" s="108">
        <f t="shared" si="18"/>
        <v>280.5</v>
      </c>
    </row>
    <row r="511" spans="1:9">
      <c r="A511" s="122" t="s">
        <v>964</v>
      </c>
      <c r="B511" s="155">
        <v>91959</v>
      </c>
      <c r="C511" s="122" t="s">
        <v>61</v>
      </c>
      <c r="D511" s="176" t="s">
        <v>965</v>
      </c>
      <c r="E511" s="155" t="s">
        <v>71</v>
      </c>
      <c r="F511" s="106">
        <v>4</v>
      </c>
      <c r="G511" s="106">
        <v>30.75</v>
      </c>
      <c r="H511" s="130">
        <v>40.36</v>
      </c>
      <c r="I511" s="108">
        <f t="shared" si="18"/>
        <v>161.44</v>
      </c>
    </row>
    <row r="512" spans="1:9">
      <c r="A512" s="122" t="s">
        <v>966</v>
      </c>
      <c r="B512" s="122">
        <v>91967</v>
      </c>
      <c r="C512" s="122" t="s">
        <v>61</v>
      </c>
      <c r="D512" s="176" t="s">
        <v>967</v>
      </c>
      <c r="E512" s="155" t="s">
        <v>71</v>
      </c>
      <c r="F512" s="106">
        <v>1</v>
      </c>
      <c r="G512" s="106">
        <v>42.08</v>
      </c>
      <c r="H512" s="130">
        <v>55.23</v>
      </c>
      <c r="I512" s="108">
        <f t="shared" si="18"/>
        <v>55.23</v>
      </c>
    </row>
    <row r="513" spans="1:9">
      <c r="A513" s="122" t="s">
        <v>968</v>
      </c>
      <c r="B513" s="155">
        <v>91996</v>
      </c>
      <c r="C513" s="122" t="s">
        <v>61</v>
      </c>
      <c r="D513" s="176" t="s">
        <v>969</v>
      </c>
      <c r="E513" s="155" t="s">
        <v>71</v>
      </c>
      <c r="F513" s="106">
        <v>12</v>
      </c>
      <c r="G513" s="106">
        <v>23.1</v>
      </c>
      <c r="H513" s="130">
        <v>30.32</v>
      </c>
      <c r="I513" s="108">
        <f t="shared" si="18"/>
        <v>363.84000000000003</v>
      </c>
    </row>
    <row r="514" spans="1:9">
      <c r="A514" s="122" t="s">
        <v>970</v>
      </c>
      <c r="B514" s="122">
        <v>97586</v>
      </c>
      <c r="C514" s="122" t="s">
        <v>61</v>
      </c>
      <c r="D514" s="135" t="s">
        <v>971</v>
      </c>
      <c r="E514" s="122" t="s">
        <v>71</v>
      </c>
      <c r="F514" s="106">
        <v>8</v>
      </c>
      <c r="G514" s="106">
        <v>97.15</v>
      </c>
      <c r="H514" s="130">
        <v>127.51</v>
      </c>
      <c r="I514" s="108">
        <f t="shared" si="18"/>
        <v>1020.08</v>
      </c>
    </row>
    <row r="515" spans="1:9">
      <c r="A515" s="122" t="s">
        <v>972</v>
      </c>
      <c r="B515" s="122" t="s">
        <v>973</v>
      </c>
      <c r="C515" s="122" t="s">
        <v>69</v>
      </c>
      <c r="D515" s="135" t="s">
        <v>974</v>
      </c>
      <c r="E515" s="122" t="s">
        <v>71</v>
      </c>
      <c r="F515" s="106">
        <v>18</v>
      </c>
      <c r="G515" s="106">
        <v>97.05</v>
      </c>
      <c r="H515" s="130">
        <v>127.38</v>
      </c>
      <c r="I515" s="108">
        <f t="shared" si="18"/>
        <v>2292.84</v>
      </c>
    </row>
    <row r="516" spans="1:9">
      <c r="A516" s="122" t="s">
        <v>975</v>
      </c>
      <c r="B516" s="122" t="s">
        <v>976</v>
      </c>
      <c r="C516" s="122" t="s">
        <v>69</v>
      </c>
      <c r="D516" s="135" t="s">
        <v>977</v>
      </c>
      <c r="E516" s="122" t="s">
        <v>71</v>
      </c>
      <c r="F516" s="106">
        <v>102</v>
      </c>
      <c r="G516" s="106">
        <v>130.47999999999999</v>
      </c>
      <c r="H516" s="130">
        <v>171.26</v>
      </c>
      <c r="I516" s="108">
        <f t="shared" si="18"/>
        <v>17468.52</v>
      </c>
    </row>
    <row r="517" spans="1:9">
      <c r="A517" s="122" t="s">
        <v>978</v>
      </c>
      <c r="B517" s="122" t="s">
        <v>979</v>
      </c>
      <c r="C517" s="122" t="s">
        <v>69</v>
      </c>
      <c r="D517" s="135" t="s">
        <v>980</v>
      </c>
      <c r="E517" s="122" t="s">
        <v>71</v>
      </c>
      <c r="F517" s="106">
        <v>40</v>
      </c>
      <c r="G517" s="106">
        <v>133.69</v>
      </c>
      <c r="H517" s="130">
        <v>175.47</v>
      </c>
      <c r="I517" s="108">
        <f t="shared" si="18"/>
        <v>7018.8</v>
      </c>
    </row>
    <row r="518" spans="1:9">
      <c r="A518" s="122" t="s">
        <v>981</v>
      </c>
      <c r="B518" s="122" t="s">
        <v>982</v>
      </c>
      <c r="C518" s="122" t="s">
        <v>69</v>
      </c>
      <c r="D518" s="135" t="s">
        <v>983</v>
      </c>
      <c r="E518" s="122" t="s">
        <v>71</v>
      </c>
      <c r="F518" s="106">
        <v>9</v>
      </c>
      <c r="G518" s="106">
        <v>171.54</v>
      </c>
      <c r="H518" s="130">
        <v>225.15</v>
      </c>
      <c r="I518" s="108">
        <f t="shared" si="18"/>
        <v>2026.3500000000001</v>
      </c>
    </row>
    <row r="519" spans="1:9">
      <c r="A519" s="122" t="s">
        <v>984</v>
      </c>
      <c r="B519" s="122" t="s">
        <v>985</v>
      </c>
      <c r="C519" s="122" t="s">
        <v>69</v>
      </c>
      <c r="D519" s="135" t="s">
        <v>986</v>
      </c>
      <c r="E519" s="155" t="s">
        <v>71</v>
      </c>
      <c r="F519" s="106">
        <v>4</v>
      </c>
      <c r="G519" s="106">
        <v>341.05</v>
      </c>
      <c r="H519" s="130">
        <v>447.63</v>
      </c>
      <c r="I519" s="108">
        <f t="shared" si="18"/>
        <v>1790.52</v>
      </c>
    </row>
    <row r="520" spans="1:9">
      <c r="A520" s="122" t="s">
        <v>987</v>
      </c>
      <c r="B520" s="122" t="s">
        <v>985</v>
      </c>
      <c r="C520" s="122" t="s">
        <v>69</v>
      </c>
      <c r="D520" s="135" t="s">
        <v>988</v>
      </c>
      <c r="E520" s="155" t="s">
        <v>71</v>
      </c>
      <c r="F520" s="106">
        <v>1</v>
      </c>
      <c r="G520" s="106">
        <v>341.05</v>
      </c>
      <c r="H520" s="130">
        <v>447.63</v>
      </c>
      <c r="I520" s="108">
        <f t="shared" si="18"/>
        <v>447.63</v>
      </c>
    </row>
    <row r="521" spans="1:9">
      <c r="A521" s="122" t="s">
        <v>989</v>
      </c>
      <c r="B521" s="122" t="s">
        <v>990</v>
      </c>
      <c r="C521" s="122" t="s">
        <v>69</v>
      </c>
      <c r="D521" s="135" t="s">
        <v>991</v>
      </c>
      <c r="E521" s="155" t="s">
        <v>71</v>
      </c>
      <c r="F521" s="106">
        <v>16</v>
      </c>
      <c r="G521" s="106">
        <v>128.08000000000001</v>
      </c>
      <c r="H521" s="130">
        <v>168.11</v>
      </c>
      <c r="I521" s="108">
        <f t="shared" si="18"/>
        <v>2689.76</v>
      </c>
    </row>
    <row r="522" spans="1:9">
      <c r="A522" s="125"/>
      <c r="B522" s="125"/>
      <c r="C522" s="125"/>
      <c r="D522" s="125"/>
      <c r="E522" s="125"/>
      <c r="F522" s="126" t="s">
        <v>86</v>
      </c>
      <c r="G522" s="126"/>
      <c r="H522" s="125"/>
      <c r="I522" s="138">
        <f>SUM(I458:I521)</f>
        <v>260769.53</v>
      </c>
    </row>
    <row r="523" spans="1:9">
      <c r="A523" s="95"/>
      <c r="B523" s="95"/>
      <c r="C523" s="95"/>
      <c r="D523" s="96"/>
      <c r="E523" s="95"/>
      <c r="F523" s="97"/>
      <c r="G523" s="98"/>
      <c r="H523" s="99"/>
      <c r="I523" s="130"/>
    </row>
    <row r="524" spans="1:9">
      <c r="A524" s="164">
        <v>19</v>
      </c>
      <c r="B524" s="164"/>
      <c r="C524" s="164"/>
      <c r="D524" s="177" t="s">
        <v>992</v>
      </c>
      <c r="E524" s="178"/>
      <c r="F524" s="179"/>
      <c r="G524" s="179"/>
      <c r="H524" s="168"/>
      <c r="I524" s="104"/>
    </row>
    <row r="525" spans="1:9">
      <c r="A525" s="162" t="s">
        <v>993</v>
      </c>
      <c r="B525" s="95">
        <v>89865</v>
      </c>
      <c r="C525" s="95" t="s">
        <v>61</v>
      </c>
      <c r="D525" s="169" t="s">
        <v>488</v>
      </c>
      <c r="E525" s="162" t="s">
        <v>148</v>
      </c>
      <c r="F525" s="106">
        <v>120.3</v>
      </c>
      <c r="G525" s="106">
        <v>10.8</v>
      </c>
      <c r="H525" s="130">
        <v>14.18</v>
      </c>
      <c r="I525" s="108">
        <f t="shared" ref="I525:I528" si="19">F525*H525</f>
        <v>1705.8539999999998</v>
      </c>
    </row>
    <row r="526" spans="1:9">
      <c r="A526" s="162" t="s">
        <v>994</v>
      </c>
      <c r="B526" s="95">
        <v>89485</v>
      </c>
      <c r="C526" s="95" t="s">
        <v>61</v>
      </c>
      <c r="D526" s="163" t="s">
        <v>544</v>
      </c>
      <c r="E526" s="95" t="s">
        <v>71</v>
      </c>
      <c r="F526" s="106">
        <v>23</v>
      </c>
      <c r="G526" s="106">
        <v>4.42</v>
      </c>
      <c r="H526" s="130">
        <v>5.8</v>
      </c>
      <c r="I526" s="108">
        <f t="shared" si="19"/>
        <v>133.4</v>
      </c>
    </row>
    <row r="527" spans="1:9">
      <c r="A527" s="162" t="s">
        <v>995</v>
      </c>
      <c r="B527" s="95">
        <v>89866</v>
      </c>
      <c r="C527" s="95" t="s">
        <v>61</v>
      </c>
      <c r="D527" s="163" t="s">
        <v>996</v>
      </c>
      <c r="E527" s="95" t="s">
        <v>71</v>
      </c>
      <c r="F527" s="106">
        <v>28</v>
      </c>
      <c r="G527" s="106">
        <v>3.93</v>
      </c>
      <c r="H527" s="130">
        <v>5.17</v>
      </c>
      <c r="I527" s="108">
        <f t="shared" si="19"/>
        <v>144.76</v>
      </c>
    </row>
    <row r="528" spans="1:9">
      <c r="A528" s="162" t="s">
        <v>997</v>
      </c>
      <c r="B528" s="95">
        <v>89869</v>
      </c>
      <c r="C528" s="95" t="s">
        <v>61</v>
      </c>
      <c r="D528" s="163" t="s">
        <v>576</v>
      </c>
      <c r="E528" s="95" t="s">
        <v>71</v>
      </c>
      <c r="F528" s="106">
        <v>6</v>
      </c>
      <c r="G528" s="106">
        <v>6.3</v>
      </c>
      <c r="H528" s="130">
        <v>8.27</v>
      </c>
      <c r="I528" s="108">
        <f t="shared" si="19"/>
        <v>49.62</v>
      </c>
    </row>
    <row r="529" spans="1:9">
      <c r="A529" s="125"/>
      <c r="B529" s="125"/>
      <c r="C529" s="125"/>
      <c r="D529" s="125"/>
      <c r="E529" s="125"/>
      <c r="F529" s="126" t="s">
        <v>86</v>
      </c>
      <c r="G529" s="126"/>
      <c r="H529" s="125"/>
      <c r="I529" s="138">
        <f>SUM(I525:I528)</f>
        <v>2033.6339999999998</v>
      </c>
    </row>
    <row r="530" spans="1:9">
      <c r="A530" s="95"/>
      <c r="B530" s="95"/>
      <c r="C530" s="95"/>
      <c r="D530" s="96"/>
      <c r="E530" s="95"/>
      <c r="F530" s="97"/>
      <c r="G530" s="98"/>
      <c r="H530" s="99"/>
      <c r="I530" s="130"/>
    </row>
    <row r="531" spans="1:9">
      <c r="A531" s="164">
        <v>20</v>
      </c>
      <c r="B531" s="164"/>
      <c r="C531" s="164"/>
      <c r="D531" s="177" t="s">
        <v>998</v>
      </c>
      <c r="E531" s="178"/>
      <c r="F531" s="103"/>
      <c r="G531" s="103"/>
      <c r="H531" s="101"/>
      <c r="I531" s="104"/>
    </row>
    <row r="532" spans="1:9">
      <c r="A532" s="158" t="s">
        <v>999</v>
      </c>
      <c r="B532" s="84"/>
      <c r="C532" s="84"/>
      <c r="D532" s="125" t="s">
        <v>1000</v>
      </c>
      <c r="E532" s="169"/>
      <c r="F532" s="87"/>
      <c r="G532" s="87"/>
      <c r="H532" s="88"/>
      <c r="I532" s="108"/>
    </row>
    <row r="533" spans="1:9">
      <c r="A533" s="162" t="s">
        <v>1001</v>
      </c>
      <c r="B533" s="122">
        <v>98302</v>
      </c>
      <c r="C533" s="95" t="s">
        <v>61</v>
      </c>
      <c r="D533" s="96" t="s">
        <v>1002</v>
      </c>
      <c r="E533" s="162" t="s">
        <v>1003</v>
      </c>
      <c r="F533" s="106">
        <v>3</v>
      </c>
      <c r="G533" s="106">
        <v>568.41</v>
      </c>
      <c r="H533" s="130">
        <v>746.05</v>
      </c>
      <c r="I533" s="108">
        <f t="shared" ref="I533:I560" si="20">F533*H533</f>
        <v>2238.1499999999996</v>
      </c>
    </row>
    <row r="534" spans="1:9">
      <c r="A534" s="162" t="s">
        <v>1004</v>
      </c>
      <c r="B534" s="122"/>
      <c r="C534" s="122" t="s">
        <v>247</v>
      </c>
      <c r="D534" s="96" t="s">
        <v>1005</v>
      </c>
      <c r="E534" s="162" t="s">
        <v>1003</v>
      </c>
      <c r="F534" s="106">
        <v>1</v>
      </c>
      <c r="G534" s="106">
        <v>1334.32</v>
      </c>
      <c r="H534" s="130">
        <v>1751.3</v>
      </c>
      <c r="I534" s="108">
        <f t="shared" si="20"/>
        <v>1751.3</v>
      </c>
    </row>
    <row r="535" spans="1:9">
      <c r="A535" s="162" t="s">
        <v>1006</v>
      </c>
      <c r="B535" s="122" t="s">
        <v>1007</v>
      </c>
      <c r="C535" s="122" t="s">
        <v>69</v>
      </c>
      <c r="D535" s="96" t="s">
        <v>1008</v>
      </c>
      <c r="E535" s="162" t="s">
        <v>1003</v>
      </c>
      <c r="F535" s="106">
        <v>2</v>
      </c>
      <c r="G535" s="106">
        <v>43.22</v>
      </c>
      <c r="H535" s="130">
        <v>56.73</v>
      </c>
      <c r="I535" s="108">
        <f t="shared" si="20"/>
        <v>113.46</v>
      </c>
    </row>
    <row r="536" spans="1:9">
      <c r="A536" s="162" t="s">
        <v>1009</v>
      </c>
      <c r="B536" s="122" t="s">
        <v>1007</v>
      </c>
      <c r="C536" s="122" t="s">
        <v>69</v>
      </c>
      <c r="D536" s="96" t="s">
        <v>1010</v>
      </c>
      <c r="E536" s="162" t="s">
        <v>1003</v>
      </c>
      <c r="F536" s="106">
        <v>1</v>
      </c>
      <c r="G536" s="106">
        <v>43.22</v>
      </c>
      <c r="H536" s="130">
        <v>56.73</v>
      </c>
      <c r="I536" s="108">
        <f t="shared" si="20"/>
        <v>56.73</v>
      </c>
    </row>
    <row r="537" spans="1:9">
      <c r="A537" s="162" t="s">
        <v>1011</v>
      </c>
      <c r="B537" s="122" t="s">
        <v>1007</v>
      </c>
      <c r="C537" s="122" t="s">
        <v>69</v>
      </c>
      <c r="D537" s="96" t="s">
        <v>1012</v>
      </c>
      <c r="E537" s="162" t="s">
        <v>1003</v>
      </c>
      <c r="F537" s="106">
        <v>2</v>
      </c>
      <c r="G537" s="106">
        <v>43.22</v>
      </c>
      <c r="H537" s="130">
        <v>56.73</v>
      </c>
      <c r="I537" s="108">
        <f t="shared" si="20"/>
        <v>113.46</v>
      </c>
    </row>
    <row r="538" spans="1:9">
      <c r="A538" s="162" t="s">
        <v>1013</v>
      </c>
      <c r="B538" s="122" t="s">
        <v>1007</v>
      </c>
      <c r="C538" s="122" t="s">
        <v>69</v>
      </c>
      <c r="D538" s="96" t="s">
        <v>1014</v>
      </c>
      <c r="E538" s="162" t="s">
        <v>1003</v>
      </c>
      <c r="F538" s="106">
        <v>1</v>
      </c>
      <c r="G538" s="106">
        <v>43.22</v>
      </c>
      <c r="H538" s="130">
        <v>56.73</v>
      </c>
      <c r="I538" s="108">
        <f t="shared" si="20"/>
        <v>56.73</v>
      </c>
    </row>
    <row r="539" spans="1:9">
      <c r="A539" s="162" t="s">
        <v>1015</v>
      </c>
      <c r="B539" s="122" t="s">
        <v>1016</v>
      </c>
      <c r="C539" s="122" t="s">
        <v>69</v>
      </c>
      <c r="D539" s="96" t="s">
        <v>1017</v>
      </c>
      <c r="E539" s="162" t="s">
        <v>1003</v>
      </c>
      <c r="F539" s="106">
        <v>2</v>
      </c>
      <c r="G539" s="106">
        <v>52.95</v>
      </c>
      <c r="H539" s="130">
        <v>69.5</v>
      </c>
      <c r="I539" s="108">
        <f t="shared" si="20"/>
        <v>139</v>
      </c>
    </row>
    <row r="540" spans="1:9">
      <c r="A540" s="162" t="s">
        <v>1018</v>
      </c>
      <c r="B540" s="122"/>
      <c r="C540" s="122" t="s">
        <v>247</v>
      </c>
      <c r="D540" s="96" t="s">
        <v>1019</v>
      </c>
      <c r="E540" s="162" t="s">
        <v>1003</v>
      </c>
      <c r="F540" s="106">
        <v>2</v>
      </c>
      <c r="G540" s="106">
        <v>269.5</v>
      </c>
      <c r="H540" s="130">
        <v>353.73</v>
      </c>
      <c r="I540" s="108">
        <f t="shared" si="20"/>
        <v>707.46</v>
      </c>
    </row>
    <row r="541" spans="1:9">
      <c r="A541" s="158" t="s">
        <v>1020</v>
      </c>
      <c r="B541" s="84"/>
      <c r="C541" s="84"/>
      <c r="D541" s="125" t="s">
        <v>1021</v>
      </c>
      <c r="E541" s="163"/>
      <c r="F541" s="106">
        <v>0</v>
      </c>
      <c r="G541" s="106"/>
      <c r="H541" s="130"/>
      <c r="I541" s="108"/>
    </row>
    <row r="542" spans="1:9">
      <c r="A542" s="95" t="s">
        <v>1022</v>
      </c>
      <c r="B542" s="122" t="s">
        <v>1023</v>
      </c>
      <c r="C542" s="95" t="s">
        <v>69</v>
      </c>
      <c r="D542" s="135" t="s">
        <v>1024</v>
      </c>
      <c r="E542" s="162" t="s">
        <v>148</v>
      </c>
      <c r="F542" s="106">
        <v>1258.9000000000001</v>
      </c>
      <c r="G542" s="106">
        <v>10.5</v>
      </c>
      <c r="H542" s="130">
        <v>13.79</v>
      </c>
      <c r="I542" s="108">
        <f t="shared" si="20"/>
        <v>17360.231</v>
      </c>
    </row>
    <row r="543" spans="1:9">
      <c r="A543" s="95" t="s">
        <v>1025</v>
      </c>
      <c r="B543" s="95" t="s">
        <v>1026</v>
      </c>
      <c r="C543" s="95" t="s">
        <v>69</v>
      </c>
      <c r="D543" s="96" t="s">
        <v>1027</v>
      </c>
      <c r="E543" s="162" t="s">
        <v>148</v>
      </c>
      <c r="F543" s="106">
        <v>171.65</v>
      </c>
      <c r="G543" s="106">
        <v>9.57</v>
      </c>
      <c r="H543" s="130">
        <v>12.57</v>
      </c>
      <c r="I543" s="108">
        <f t="shared" si="20"/>
        <v>2157.6405</v>
      </c>
    </row>
    <row r="544" spans="1:9">
      <c r="A544" s="95" t="s">
        <v>1028</v>
      </c>
      <c r="B544" s="95" t="s">
        <v>1029</v>
      </c>
      <c r="C544" s="95" t="s">
        <v>69</v>
      </c>
      <c r="D544" s="135" t="s">
        <v>1030</v>
      </c>
      <c r="E544" s="95" t="s">
        <v>1003</v>
      </c>
      <c r="F544" s="106">
        <v>28</v>
      </c>
      <c r="G544" s="106">
        <v>16.25</v>
      </c>
      <c r="H544" s="130">
        <v>21.33</v>
      </c>
      <c r="I544" s="108">
        <f t="shared" si="20"/>
        <v>597.24</v>
      </c>
    </row>
    <row r="545" spans="1:9">
      <c r="A545" s="158" t="s">
        <v>1031</v>
      </c>
      <c r="B545" s="84"/>
      <c r="C545" s="84"/>
      <c r="D545" s="125" t="s">
        <v>1032</v>
      </c>
      <c r="E545" s="163"/>
      <c r="F545" s="106">
        <v>0</v>
      </c>
      <c r="G545" s="106"/>
      <c r="H545" s="130"/>
      <c r="I545" s="108"/>
    </row>
    <row r="546" spans="1:9">
      <c r="A546" s="162" t="s">
        <v>1033</v>
      </c>
      <c r="B546" s="95">
        <v>98307</v>
      </c>
      <c r="C546" s="95" t="s">
        <v>61</v>
      </c>
      <c r="D546" s="96" t="s">
        <v>1034</v>
      </c>
      <c r="E546" s="95" t="s">
        <v>1003</v>
      </c>
      <c r="F546" s="106">
        <v>28</v>
      </c>
      <c r="G546" s="106">
        <v>36.130000000000003</v>
      </c>
      <c r="H546" s="130">
        <v>47.42</v>
      </c>
      <c r="I546" s="108">
        <f t="shared" si="20"/>
        <v>1327.76</v>
      </c>
    </row>
    <row r="547" spans="1:9">
      <c r="A547" s="162" t="s">
        <v>1035</v>
      </c>
      <c r="B547" s="95"/>
      <c r="C547" s="95" t="s">
        <v>247</v>
      </c>
      <c r="D547" s="96" t="s">
        <v>1036</v>
      </c>
      <c r="E547" s="95" t="s">
        <v>1003</v>
      </c>
      <c r="F547" s="106">
        <v>14</v>
      </c>
      <c r="G547" s="106">
        <v>36.130000000000003</v>
      </c>
      <c r="H547" s="130">
        <v>47.42</v>
      </c>
      <c r="I547" s="108">
        <f t="shared" si="20"/>
        <v>663.88</v>
      </c>
    </row>
    <row r="548" spans="1:9">
      <c r="A548" s="162" t="s">
        <v>1037</v>
      </c>
      <c r="B548" s="95"/>
      <c r="C548" s="95" t="s">
        <v>247</v>
      </c>
      <c r="D548" s="96" t="s">
        <v>1038</v>
      </c>
      <c r="E548" s="95" t="s">
        <v>1003</v>
      </c>
      <c r="F548" s="106">
        <v>16</v>
      </c>
      <c r="G548" s="106">
        <v>8.7200000000000006</v>
      </c>
      <c r="H548" s="130">
        <v>11.45</v>
      </c>
      <c r="I548" s="108">
        <f t="shared" si="20"/>
        <v>183.2</v>
      </c>
    </row>
    <row r="549" spans="1:9">
      <c r="A549" s="158" t="s">
        <v>1039</v>
      </c>
      <c r="B549" s="84"/>
      <c r="C549" s="84"/>
      <c r="D549" s="125" t="s">
        <v>1040</v>
      </c>
      <c r="E549" s="163"/>
      <c r="F549" s="106">
        <v>0</v>
      </c>
      <c r="G549" s="106"/>
      <c r="H549" s="130"/>
      <c r="I549" s="108"/>
    </row>
    <row r="550" spans="1:9">
      <c r="A550" s="162" t="s">
        <v>1041</v>
      </c>
      <c r="B550" s="95">
        <v>83446</v>
      </c>
      <c r="C550" s="95" t="s">
        <v>61</v>
      </c>
      <c r="D550" s="96" t="s">
        <v>1042</v>
      </c>
      <c r="E550" s="95" t="s">
        <v>1003</v>
      </c>
      <c r="F550" s="106">
        <v>5</v>
      </c>
      <c r="G550" s="106">
        <v>113.89</v>
      </c>
      <c r="H550" s="130">
        <v>149.47999999999999</v>
      </c>
      <c r="I550" s="108">
        <f t="shared" si="20"/>
        <v>747.4</v>
      </c>
    </row>
    <row r="551" spans="1:9">
      <c r="A551" s="162" t="s">
        <v>1043</v>
      </c>
      <c r="B551" s="95">
        <v>100556</v>
      </c>
      <c r="C551" s="95" t="s">
        <v>61</v>
      </c>
      <c r="D551" s="96" t="s">
        <v>1044</v>
      </c>
      <c r="E551" s="95" t="s">
        <v>1003</v>
      </c>
      <c r="F551" s="106">
        <v>2</v>
      </c>
      <c r="G551" s="106">
        <v>31.33</v>
      </c>
      <c r="H551" s="130">
        <v>41.13</v>
      </c>
      <c r="I551" s="108">
        <f t="shared" si="20"/>
        <v>82.26</v>
      </c>
    </row>
    <row r="552" spans="1:9">
      <c r="A552" s="162" t="s">
        <v>1045</v>
      </c>
      <c r="B552" s="95">
        <v>91940</v>
      </c>
      <c r="C552" s="95" t="s">
        <v>61</v>
      </c>
      <c r="D552" s="96" t="s">
        <v>1046</v>
      </c>
      <c r="E552" s="95" t="s">
        <v>1003</v>
      </c>
      <c r="F552" s="106">
        <v>42</v>
      </c>
      <c r="G552" s="106">
        <v>11.35</v>
      </c>
      <c r="H552" s="130">
        <v>14.9</v>
      </c>
      <c r="I552" s="108">
        <f t="shared" si="20"/>
        <v>625.80000000000007</v>
      </c>
    </row>
    <row r="553" spans="1:9">
      <c r="A553" s="158" t="s">
        <v>1047</v>
      </c>
      <c r="B553" s="84"/>
      <c r="C553" s="84"/>
      <c r="D553" s="88" t="s">
        <v>902</v>
      </c>
      <c r="E553" s="99"/>
      <c r="F553" s="106">
        <v>0</v>
      </c>
      <c r="G553" s="106"/>
      <c r="H553" s="130"/>
      <c r="I553" s="108"/>
    </row>
    <row r="554" spans="1:9">
      <c r="A554" s="95" t="s">
        <v>1048</v>
      </c>
      <c r="B554" s="95">
        <v>91834</v>
      </c>
      <c r="C554" s="95" t="s">
        <v>61</v>
      </c>
      <c r="D554" s="99" t="s">
        <v>1049</v>
      </c>
      <c r="E554" s="95" t="s">
        <v>148</v>
      </c>
      <c r="F554" s="106">
        <v>209.15</v>
      </c>
      <c r="G554" s="106">
        <v>6.12</v>
      </c>
      <c r="H554" s="130">
        <v>8.0299999999999994</v>
      </c>
      <c r="I554" s="108">
        <f t="shared" si="20"/>
        <v>1679.4744999999998</v>
      </c>
    </row>
    <row r="555" spans="1:9">
      <c r="A555" s="95" t="s">
        <v>1050</v>
      </c>
      <c r="B555" s="95">
        <v>91836</v>
      </c>
      <c r="C555" s="95" t="s">
        <v>61</v>
      </c>
      <c r="D555" s="99" t="s">
        <v>1051</v>
      </c>
      <c r="E555" s="95" t="s">
        <v>148</v>
      </c>
      <c r="F555" s="106">
        <v>2</v>
      </c>
      <c r="G555" s="106">
        <v>8.16</v>
      </c>
      <c r="H555" s="130">
        <v>10.71</v>
      </c>
      <c r="I555" s="108">
        <f t="shared" si="20"/>
        <v>21.42</v>
      </c>
    </row>
    <row r="556" spans="1:9">
      <c r="A556" s="95" t="s">
        <v>1052</v>
      </c>
      <c r="B556" s="95">
        <v>91869</v>
      </c>
      <c r="C556" s="95" t="s">
        <v>61</v>
      </c>
      <c r="D556" s="99" t="s">
        <v>1053</v>
      </c>
      <c r="E556" s="95" t="s">
        <v>148</v>
      </c>
      <c r="F556" s="106">
        <v>4.2</v>
      </c>
      <c r="G556" s="106">
        <v>12.3</v>
      </c>
      <c r="H556" s="130">
        <v>16.14</v>
      </c>
      <c r="I556" s="108">
        <f t="shared" si="20"/>
        <v>67.788000000000011</v>
      </c>
    </row>
    <row r="557" spans="1:9">
      <c r="A557" s="95" t="s">
        <v>1054</v>
      </c>
      <c r="B557" s="95">
        <v>95745</v>
      </c>
      <c r="C557" s="95" t="s">
        <v>61</v>
      </c>
      <c r="D557" s="99" t="s">
        <v>1055</v>
      </c>
      <c r="E557" s="95" t="s">
        <v>148</v>
      </c>
      <c r="F557" s="106">
        <v>5</v>
      </c>
      <c r="G557" s="106">
        <v>17.010000000000002</v>
      </c>
      <c r="H557" s="130">
        <v>22.33</v>
      </c>
      <c r="I557" s="108">
        <f t="shared" si="20"/>
        <v>111.64999999999999</v>
      </c>
    </row>
    <row r="558" spans="1:9">
      <c r="A558" s="95" t="s">
        <v>1056</v>
      </c>
      <c r="B558" s="95">
        <v>95752</v>
      </c>
      <c r="C558" s="95" t="s">
        <v>61</v>
      </c>
      <c r="D558" s="99" t="s">
        <v>1057</v>
      </c>
      <c r="E558" s="95" t="s">
        <v>148</v>
      </c>
      <c r="F558" s="106">
        <v>46.3</v>
      </c>
      <c r="G558" s="106">
        <v>43.1</v>
      </c>
      <c r="H558" s="130">
        <v>56.57</v>
      </c>
      <c r="I558" s="108">
        <f t="shared" si="20"/>
        <v>2619.1909999999998</v>
      </c>
    </row>
    <row r="559" spans="1:9">
      <c r="A559" s="95" t="s">
        <v>1058</v>
      </c>
      <c r="B559" s="95">
        <v>95752</v>
      </c>
      <c r="C559" s="95" t="s">
        <v>61</v>
      </c>
      <c r="D559" s="99" t="s">
        <v>1059</v>
      </c>
      <c r="E559" s="95" t="s">
        <v>148</v>
      </c>
      <c r="F559" s="106">
        <v>22.5</v>
      </c>
      <c r="G559" s="106">
        <v>43.1</v>
      </c>
      <c r="H559" s="130">
        <v>56.57</v>
      </c>
      <c r="I559" s="108">
        <f t="shared" si="20"/>
        <v>1272.825</v>
      </c>
    </row>
    <row r="560" spans="1:9">
      <c r="A560" s="95" t="s">
        <v>1060</v>
      </c>
      <c r="B560" s="122" t="s">
        <v>1061</v>
      </c>
      <c r="C560" s="122" t="s">
        <v>69</v>
      </c>
      <c r="D560" s="135" t="s">
        <v>1062</v>
      </c>
      <c r="E560" s="95" t="s">
        <v>148</v>
      </c>
      <c r="F560" s="106">
        <v>63.3</v>
      </c>
      <c r="G560" s="106">
        <v>57.73</v>
      </c>
      <c r="H560" s="130">
        <v>75.77</v>
      </c>
      <c r="I560" s="108">
        <f t="shared" si="20"/>
        <v>4796.241</v>
      </c>
    </row>
    <row r="561" spans="1:9">
      <c r="A561" s="125"/>
      <c r="B561" s="125"/>
      <c r="C561" s="125"/>
      <c r="D561" s="125"/>
      <c r="E561" s="125"/>
      <c r="F561" s="126" t="s">
        <v>86</v>
      </c>
      <c r="G561" s="126"/>
      <c r="H561" s="125"/>
      <c r="I561" s="138">
        <f>SUM(I532:I560)</f>
        <v>39490.291000000005</v>
      </c>
    </row>
    <row r="562" spans="1:9">
      <c r="A562" s="125"/>
      <c r="B562" s="125"/>
      <c r="C562" s="125"/>
      <c r="D562" s="125"/>
      <c r="E562" s="125"/>
      <c r="F562" s="125"/>
      <c r="G562" s="126"/>
      <c r="H562" s="125"/>
      <c r="I562" s="138"/>
    </row>
    <row r="563" spans="1:9">
      <c r="A563" s="164">
        <v>21</v>
      </c>
      <c r="B563" s="164"/>
      <c r="C563" s="164"/>
      <c r="D563" s="101" t="s">
        <v>1063</v>
      </c>
      <c r="E563" s="164"/>
      <c r="F563" s="103"/>
      <c r="G563" s="103"/>
      <c r="H563" s="101"/>
      <c r="I563" s="104"/>
    </row>
    <row r="564" spans="1:9">
      <c r="A564" s="95" t="s">
        <v>1064</v>
      </c>
      <c r="B564" s="95"/>
      <c r="C564" s="95" t="s">
        <v>247</v>
      </c>
      <c r="D564" s="96" t="s">
        <v>1065</v>
      </c>
      <c r="E564" s="95" t="s">
        <v>71</v>
      </c>
      <c r="F564" s="106">
        <v>1</v>
      </c>
      <c r="G564" s="106">
        <v>5809.99</v>
      </c>
      <c r="H564" s="130">
        <v>7625.61</v>
      </c>
      <c r="I564" s="108">
        <f t="shared" ref="I564:I566" si="21">F564*H564</f>
        <v>7625.61</v>
      </c>
    </row>
    <row r="565" spans="1:9">
      <c r="A565" s="95" t="s">
        <v>1066</v>
      </c>
      <c r="B565" s="95" t="s">
        <v>1067</v>
      </c>
      <c r="C565" s="95" t="s">
        <v>69</v>
      </c>
      <c r="D565" s="96" t="s">
        <v>1068</v>
      </c>
      <c r="E565" s="95" t="s">
        <v>71</v>
      </c>
      <c r="F565" s="106">
        <v>1</v>
      </c>
      <c r="G565" s="106">
        <v>1483.39</v>
      </c>
      <c r="H565" s="130">
        <v>1946.95</v>
      </c>
      <c r="I565" s="108">
        <f t="shared" si="21"/>
        <v>1946.95</v>
      </c>
    </row>
    <row r="566" spans="1:9">
      <c r="A566" s="95" t="s">
        <v>1069</v>
      </c>
      <c r="B566" s="95" t="s">
        <v>1070</v>
      </c>
      <c r="C566" s="95" t="s">
        <v>69</v>
      </c>
      <c r="D566" s="96" t="s">
        <v>1071</v>
      </c>
      <c r="E566" s="95" t="s">
        <v>71</v>
      </c>
      <c r="F566" s="106">
        <v>4</v>
      </c>
      <c r="G566" s="106">
        <v>227.84</v>
      </c>
      <c r="H566" s="130">
        <v>299.05</v>
      </c>
      <c r="I566" s="108">
        <f t="shared" si="21"/>
        <v>1196.2</v>
      </c>
    </row>
    <row r="567" spans="1:9">
      <c r="A567" s="125"/>
      <c r="B567" s="125"/>
      <c r="C567" s="125"/>
      <c r="D567" s="125"/>
      <c r="E567" s="125"/>
      <c r="F567" s="126" t="s">
        <v>86</v>
      </c>
      <c r="G567" s="126"/>
      <c r="H567" s="125"/>
      <c r="I567" s="138">
        <f>SUM(I564:I566)</f>
        <v>10768.76</v>
      </c>
    </row>
    <row r="568" spans="1:9">
      <c r="A568" s="125"/>
      <c r="B568" s="125"/>
      <c r="C568" s="125"/>
      <c r="D568" s="125"/>
      <c r="E568" s="125"/>
      <c r="F568" s="125"/>
      <c r="G568" s="126"/>
      <c r="H568" s="125"/>
      <c r="I568" s="138"/>
    </row>
    <row r="569" spans="1:9">
      <c r="A569" s="100">
        <v>22</v>
      </c>
      <c r="B569" s="164"/>
      <c r="C569" s="164"/>
      <c r="D569" s="101" t="s">
        <v>1072</v>
      </c>
      <c r="E569" s="101"/>
      <c r="F569" s="103"/>
      <c r="G569" s="103"/>
      <c r="H569" s="101"/>
      <c r="I569" s="104"/>
    </row>
    <row r="570" spans="1:9">
      <c r="A570" s="95" t="s">
        <v>1073</v>
      </c>
      <c r="B570" s="95">
        <v>96989</v>
      </c>
      <c r="C570" s="95" t="s">
        <v>61</v>
      </c>
      <c r="D570" s="135" t="s">
        <v>1074</v>
      </c>
      <c r="E570" s="162" t="s">
        <v>71</v>
      </c>
      <c r="F570" s="106">
        <v>1</v>
      </c>
      <c r="G570" s="106">
        <v>109.51</v>
      </c>
      <c r="H570" s="130">
        <v>143.72999999999999</v>
      </c>
      <c r="I570" s="108">
        <f t="shared" ref="I570:I584" si="22">F570*H570</f>
        <v>143.72999999999999</v>
      </c>
    </row>
    <row r="571" spans="1:9">
      <c r="A571" s="95" t="s">
        <v>1075</v>
      </c>
      <c r="B571" s="95" t="s">
        <v>1076</v>
      </c>
      <c r="C571" s="171" t="s">
        <v>69</v>
      </c>
      <c r="D571" s="99" t="s">
        <v>1077</v>
      </c>
      <c r="E571" s="180" t="s">
        <v>148</v>
      </c>
      <c r="F571" s="106">
        <v>154</v>
      </c>
      <c r="G571" s="106">
        <v>8.41</v>
      </c>
      <c r="H571" s="130">
        <v>11.04</v>
      </c>
      <c r="I571" s="108">
        <f t="shared" si="22"/>
        <v>1700.1599999999999</v>
      </c>
    </row>
    <row r="572" spans="1:9">
      <c r="A572" s="95" t="s">
        <v>1078</v>
      </c>
      <c r="B572" s="95">
        <v>98463</v>
      </c>
      <c r="C572" s="95" t="s">
        <v>61</v>
      </c>
      <c r="D572" s="99" t="s">
        <v>1079</v>
      </c>
      <c r="E572" s="162" t="s">
        <v>71</v>
      </c>
      <c r="F572" s="106">
        <v>16</v>
      </c>
      <c r="G572" s="106">
        <v>20.62</v>
      </c>
      <c r="H572" s="130">
        <v>27.06</v>
      </c>
      <c r="I572" s="108">
        <f t="shared" si="22"/>
        <v>432.96</v>
      </c>
    </row>
    <row r="573" spans="1:9">
      <c r="A573" s="95" t="s">
        <v>1080</v>
      </c>
      <c r="B573" s="95"/>
      <c r="C573" s="95" t="s">
        <v>247</v>
      </c>
      <c r="D573" s="99" t="s">
        <v>1081</v>
      </c>
      <c r="E573" s="95" t="s">
        <v>71</v>
      </c>
      <c r="F573" s="106">
        <v>4</v>
      </c>
      <c r="G573" s="106">
        <v>26.22</v>
      </c>
      <c r="H573" s="130">
        <v>34.409999999999997</v>
      </c>
      <c r="I573" s="108">
        <f t="shared" si="22"/>
        <v>137.63999999999999</v>
      </c>
    </row>
    <row r="574" spans="1:9">
      <c r="A574" s="95" t="s">
        <v>1082</v>
      </c>
      <c r="B574" s="95">
        <v>98463</v>
      </c>
      <c r="C574" s="95" t="s">
        <v>61</v>
      </c>
      <c r="D574" s="99" t="s">
        <v>1083</v>
      </c>
      <c r="E574" s="95" t="s">
        <v>71</v>
      </c>
      <c r="F574" s="106">
        <v>48</v>
      </c>
      <c r="G574" s="106">
        <v>20.62</v>
      </c>
      <c r="H574" s="130">
        <v>27.06</v>
      </c>
      <c r="I574" s="108">
        <f t="shared" si="22"/>
        <v>1298.8799999999999</v>
      </c>
    </row>
    <row r="575" spans="1:9">
      <c r="A575" s="95" t="s">
        <v>1084</v>
      </c>
      <c r="B575" s="95"/>
      <c r="C575" s="95" t="s">
        <v>247</v>
      </c>
      <c r="D575" s="135" t="s">
        <v>1085</v>
      </c>
      <c r="E575" s="162" t="s">
        <v>71</v>
      </c>
      <c r="F575" s="106">
        <v>1</v>
      </c>
      <c r="G575" s="106">
        <v>219.69</v>
      </c>
      <c r="H575" s="130">
        <v>288.33999999999997</v>
      </c>
      <c r="I575" s="108">
        <f t="shared" si="22"/>
        <v>288.33999999999997</v>
      </c>
    </row>
    <row r="576" spans="1:9">
      <c r="A576" s="95" t="s">
        <v>1086</v>
      </c>
      <c r="B576" s="137">
        <v>93358</v>
      </c>
      <c r="C576" s="95" t="s">
        <v>61</v>
      </c>
      <c r="D576" s="135" t="s">
        <v>1087</v>
      </c>
      <c r="E576" s="162" t="s">
        <v>92</v>
      </c>
      <c r="F576" s="106">
        <v>43.95</v>
      </c>
      <c r="G576" s="106">
        <v>55.81</v>
      </c>
      <c r="H576" s="130">
        <v>73.25</v>
      </c>
      <c r="I576" s="108">
        <f t="shared" si="22"/>
        <v>3219.3375000000001</v>
      </c>
    </row>
    <row r="577" spans="1:9">
      <c r="A577" s="95" t="s">
        <v>1088</v>
      </c>
      <c r="B577" s="109">
        <v>93382</v>
      </c>
      <c r="C577" s="95" t="s">
        <v>61</v>
      </c>
      <c r="D577" s="135" t="s">
        <v>106</v>
      </c>
      <c r="E577" s="162" t="s">
        <v>92</v>
      </c>
      <c r="F577" s="106">
        <v>43.95</v>
      </c>
      <c r="G577" s="106">
        <v>22.47</v>
      </c>
      <c r="H577" s="130">
        <v>29.49</v>
      </c>
      <c r="I577" s="108">
        <f t="shared" si="22"/>
        <v>1296.0854999999999</v>
      </c>
    </row>
    <row r="578" spans="1:9">
      <c r="A578" s="95" t="s">
        <v>1089</v>
      </c>
      <c r="B578" s="95">
        <v>96985</v>
      </c>
      <c r="C578" s="95" t="s">
        <v>61</v>
      </c>
      <c r="D578" s="99" t="s">
        <v>1090</v>
      </c>
      <c r="E578" s="162" t="s">
        <v>71</v>
      </c>
      <c r="F578" s="106">
        <v>16</v>
      </c>
      <c r="G578" s="106">
        <v>43.26</v>
      </c>
      <c r="H578" s="130">
        <v>56.78</v>
      </c>
      <c r="I578" s="108">
        <f t="shared" si="22"/>
        <v>908.48</v>
      </c>
    </row>
    <row r="579" spans="1:9">
      <c r="A579" s="95" t="s">
        <v>1091</v>
      </c>
      <c r="B579" s="95">
        <v>96971</v>
      </c>
      <c r="C579" s="95" t="s">
        <v>61</v>
      </c>
      <c r="D579" s="99" t="s">
        <v>1092</v>
      </c>
      <c r="E579" s="162" t="s">
        <v>148</v>
      </c>
      <c r="F579" s="106">
        <v>65</v>
      </c>
      <c r="G579" s="106">
        <v>27.01</v>
      </c>
      <c r="H579" s="130">
        <v>35.46</v>
      </c>
      <c r="I579" s="108">
        <f t="shared" si="22"/>
        <v>2304.9</v>
      </c>
    </row>
    <row r="580" spans="1:9">
      <c r="A580" s="95" t="s">
        <v>1093</v>
      </c>
      <c r="B580" s="95">
        <v>96973</v>
      </c>
      <c r="C580" s="95" t="s">
        <v>61</v>
      </c>
      <c r="D580" s="99" t="s">
        <v>1094</v>
      </c>
      <c r="E580" s="180" t="s">
        <v>148</v>
      </c>
      <c r="F580" s="106">
        <v>348.78</v>
      </c>
      <c r="G580" s="106">
        <v>47.71</v>
      </c>
      <c r="H580" s="130">
        <v>62.62</v>
      </c>
      <c r="I580" s="108">
        <f t="shared" si="22"/>
        <v>21840.603599999999</v>
      </c>
    </row>
    <row r="581" spans="1:9">
      <c r="A581" s="95" t="s">
        <v>1095</v>
      </c>
      <c r="B581" s="95">
        <v>96974</v>
      </c>
      <c r="C581" s="95" t="s">
        <v>61</v>
      </c>
      <c r="D581" s="99" t="s">
        <v>1096</v>
      </c>
      <c r="E581" s="180" t="s">
        <v>148</v>
      </c>
      <c r="F581" s="106">
        <v>308</v>
      </c>
      <c r="G581" s="106">
        <v>61.43</v>
      </c>
      <c r="H581" s="130">
        <v>80.63</v>
      </c>
      <c r="I581" s="108">
        <f t="shared" si="22"/>
        <v>24834.039999999997</v>
      </c>
    </row>
    <row r="582" spans="1:9">
      <c r="A582" s="95" t="s">
        <v>1097</v>
      </c>
      <c r="B582" s="95">
        <v>98111</v>
      </c>
      <c r="C582" s="95" t="s">
        <v>61</v>
      </c>
      <c r="D582" s="99" t="s">
        <v>1098</v>
      </c>
      <c r="E582" s="162" t="s">
        <v>71</v>
      </c>
      <c r="F582" s="106">
        <v>16</v>
      </c>
      <c r="G582" s="106">
        <v>22.42</v>
      </c>
      <c r="H582" s="130">
        <v>29.43</v>
      </c>
      <c r="I582" s="108">
        <f t="shared" si="22"/>
        <v>470.88</v>
      </c>
    </row>
    <row r="583" spans="1:9">
      <c r="A583" s="95" t="s">
        <v>1099</v>
      </c>
      <c r="B583" s="95" t="s">
        <v>1100</v>
      </c>
      <c r="C583" s="95" t="s">
        <v>69</v>
      </c>
      <c r="D583" s="99" t="s">
        <v>1101</v>
      </c>
      <c r="E583" s="162" t="s">
        <v>71</v>
      </c>
      <c r="F583" s="106">
        <v>340</v>
      </c>
      <c r="G583" s="106">
        <v>14.98</v>
      </c>
      <c r="H583" s="130">
        <v>19.66</v>
      </c>
      <c r="I583" s="108">
        <f t="shared" si="22"/>
        <v>6684.4</v>
      </c>
    </row>
    <row r="584" spans="1:9">
      <c r="A584" s="95" t="s">
        <v>1102</v>
      </c>
      <c r="B584" s="95" t="s">
        <v>1103</v>
      </c>
      <c r="C584" s="95" t="s">
        <v>69</v>
      </c>
      <c r="D584" s="160" t="s">
        <v>1104</v>
      </c>
      <c r="E584" s="162" t="s">
        <v>71</v>
      </c>
      <c r="F584" s="106">
        <v>32</v>
      </c>
      <c r="G584" s="106">
        <v>36.83</v>
      </c>
      <c r="H584" s="130">
        <v>48.34</v>
      </c>
      <c r="I584" s="108">
        <f t="shared" si="22"/>
        <v>1546.88</v>
      </c>
    </row>
    <row r="585" spans="1:9">
      <c r="A585" s="125"/>
      <c r="B585" s="125"/>
      <c r="C585" s="125"/>
      <c r="D585" s="125"/>
      <c r="E585" s="125"/>
      <c r="F585" s="126" t="s">
        <v>86</v>
      </c>
      <c r="G585" s="126"/>
      <c r="H585" s="125"/>
      <c r="I585" s="138">
        <f>SUM(I570:I584)</f>
        <v>67107.316599999991</v>
      </c>
    </row>
    <row r="586" spans="1:9">
      <c r="A586" s="125"/>
      <c r="B586" s="125"/>
      <c r="C586" s="125"/>
      <c r="D586" s="125"/>
      <c r="E586" s="125"/>
      <c r="F586" s="125"/>
      <c r="G586" s="126"/>
      <c r="H586" s="125"/>
      <c r="I586" s="138"/>
    </row>
    <row r="587" spans="1:9">
      <c r="A587" s="100">
        <v>23</v>
      </c>
      <c r="B587" s="100"/>
      <c r="C587" s="100"/>
      <c r="D587" s="101" t="s">
        <v>21</v>
      </c>
      <c r="E587" s="101"/>
      <c r="F587" s="103"/>
      <c r="G587" s="103"/>
      <c r="H587" s="101"/>
      <c r="I587" s="104"/>
    </row>
    <row r="588" spans="1:9">
      <c r="A588" s="84" t="s">
        <v>1105</v>
      </c>
      <c r="B588" s="84"/>
      <c r="C588" s="84"/>
      <c r="D588" s="88" t="s">
        <v>1106</v>
      </c>
      <c r="E588" s="88"/>
      <c r="F588" s="106"/>
      <c r="G588" s="106"/>
      <c r="H588" s="130"/>
      <c r="I588" s="130"/>
    </row>
    <row r="589" spans="1:9" ht="26.4">
      <c r="A589" s="122" t="s">
        <v>1107</v>
      </c>
      <c r="B589" s="171" t="s">
        <v>1108</v>
      </c>
      <c r="C589" s="171" t="s">
        <v>69</v>
      </c>
      <c r="D589" s="135" t="s">
        <v>1109</v>
      </c>
      <c r="E589" s="95" t="s">
        <v>71</v>
      </c>
      <c r="F589" s="106">
        <v>1</v>
      </c>
      <c r="G589" s="106">
        <v>2315.1999999999998</v>
      </c>
      <c r="H589" s="130">
        <v>3038.71</v>
      </c>
      <c r="I589" s="108">
        <f t="shared" ref="I589:I605" si="23">F589*H589</f>
        <v>3038.71</v>
      </c>
    </row>
    <row r="590" spans="1:9">
      <c r="A590" s="122" t="s">
        <v>1110</v>
      </c>
      <c r="B590" s="140" t="s">
        <v>1111</v>
      </c>
      <c r="C590" s="95" t="s">
        <v>69</v>
      </c>
      <c r="D590" s="96" t="s">
        <v>1112</v>
      </c>
      <c r="E590" s="95" t="s">
        <v>97</v>
      </c>
      <c r="F590" s="106">
        <v>64.63</v>
      </c>
      <c r="G590" s="106">
        <v>237.08</v>
      </c>
      <c r="H590" s="130">
        <v>311.17</v>
      </c>
      <c r="I590" s="108">
        <f t="shared" si="23"/>
        <v>20110.917099999999</v>
      </c>
    </row>
    <row r="591" spans="1:9">
      <c r="A591" s="122" t="s">
        <v>1113</v>
      </c>
      <c r="B591" s="140" t="s">
        <v>1111</v>
      </c>
      <c r="C591" s="95" t="s">
        <v>69</v>
      </c>
      <c r="D591" s="135" t="s">
        <v>1114</v>
      </c>
      <c r="E591" s="95" t="s">
        <v>97</v>
      </c>
      <c r="F591" s="106">
        <v>50</v>
      </c>
      <c r="G591" s="106">
        <v>237.08</v>
      </c>
      <c r="H591" s="130">
        <v>311.17</v>
      </c>
      <c r="I591" s="108">
        <f t="shared" si="23"/>
        <v>15558.5</v>
      </c>
    </row>
    <row r="592" spans="1:9">
      <c r="A592" s="122" t="s">
        <v>1115</v>
      </c>
      <c r="B592" s="95" t="s">
        <v>1116</v>
      </c>
      <c r="C592" s="95" t="s">
        <v>69</v>
      </c>
      <c r="D592" s="181" t="s">
        <v>1117</v>
      </c>
      <c r="E592" s="171" t="s">
        <v>97</v>
      </c>
      <c r="F592" s="106">
        <v>51.18</v>
      </c>
      <c r="G592" s="106">
        <v>129.75</v>
      </c>
      <c r="H592" s="130">
        <v>170.3</v>
      </c>
      <c r="I592" s="108">
        <f t="shared" si="23"/>
        <v>8715.9539999999997</v>
      </c>
    </row>
    <row r="593" spans="1:9">
      <c r="A593" s="122" t="s">
        <v>1118</v>
      </c>
      <c r="B593" s="95" t="s">
        <v>1119</v>
      </c>
      <c r="C593" s="171" t="s">
        <v>69</v>
      </c>
      <c r="D593" s="181" t="s">
        <v>1120</v>
      </c>
      <c r="E593" s="171" t="s">
        <v>97</v>
      </c>
      <c r="F593" s="106">
        <v>8.64</v>
      </c>
      <c r="G593" s="106">
        <v>142.76</v>
      </c>
      <c r="H593" s="130">
        <v>187.37</v>
      </c>
      <c r="I593" s="108">
        <f t="shared" si="23"/>
        <v>1618.8768000000002</v>
      </c>
    </row>
    <row r="594" spans="1:9">
      <c r="A594" s="122" t="s">
        <v>1121</v>
      </c>
      <c r="B594" s="95" t="s">
        <v>1122</v>
      </c>
      <c r="C594" s="122" t="s">
        <v>69</v>
      </c>
      <c r="D594" s="135" t="s">
        <v>1123</v>
      </c>
      <c r="E594" s="122" t="s">
        <v>148</v>
      </c>
      <c r="F594" s="106">
        <v>144.94999999999999</v>
      </c>
      <c r="G594" s="106">
        <v>59.96</v>
      </c>
      <c r="H594" s="130">
        <v>78.7</v>
      </c>
      <c r="I594" s="108">
        <f>TRUNC(F594*H594,2)</f>
        <v>11407.56</v>
      </c>
    </row>
    <row r="595" spans="1:9">
      <c r="A595" s="122" t="s">
        <v>1124</v>
      </c>
      <c r="B595" s="95">
        <v>95573</v>
      </c>
      <c r="C595" s="95" t="s">
        <v>61</v>
      </c>
      <c r="D595" s="135" t="s">
        <v>1125</v>
      </c>
      <c r="E595" s="122" t="s">
        <v>71</v>
      </c>
      <c r="F595" s="106">
        <v>223</v>
      </c>
      <c r="G595" s="106">
        <v>28.28</v>
      </c>
      <c r="H595" s="130">
        <v>37.119999999999997</v>
      </c>
      <c r="I595" s="108">
        <f t="shared" si="23"/>
        <v>8277.76</v>
      </c>
    </row>
    <row r="596" spans="1:9">
      <c r="A596" s="122" t="s">
        <v>1126</v>
      </c>
      <c r="B596" s="95" t="s">
        <v>1127</v>
      </c>
      <c r="C596" s="122" t="s">
        <v>69</v>
      </c>
      <c r="D596" s="135" t="s">
        <v>1128</v>
      </c>
      <c r="E596" s="95" t="s">
        <v>71</v>
      </c>
      <c r="F596" s="106">
        <v>2</v>
      </c>
      <c r="G596" s="106">
        <v>38.26</v>
      </c>
      <c r="H596" s="130">
        <v>50.22</v>
      </c>
      <c r="I596" s="108">
        <f t="shared" si="23"/>
        <v>100.44</v>
      </c>
    </row>
    <row r="597" spans="1:9">
      <c r="A597" s="122" t="s">
        <v>1129</v>
      </c>
      <c r="B597" s="95" t="s">
        <v>1130</v>
      </c>
      <c r="C597" s="122" t="s">
        <v>69</v>
      </c>
      <c r="D597" s="135" t="s">
        <v>1131</v>
      </c>
      <c r="E597" s="95" t="s">
        <v>148</v>
      </c>
      <c r="F597" s="106">
        <v>6.4</v>
      </c>
      <c r="G597" s="106">
        <v>172.7</v>
      </c>
      <c r="H597" s="130">
        <v>226.67</v>
      </c>
      <c r="I597" s="108">
        <f t="shared" si="23"/>
        <v>1450.6880000000001</v>
      </c>
    </row>
    <row r="598" spans="1:9">
      <c r="A598" s="84" t="s">
        <v>1132</v>
      </c>
      <c r="B598" s="84"/>
      <c r="C598" s="84"/>
      <c r="D598" s="88" t="s">
        <v>1133</v>
      </c>
      <c r="E598" s="88"/>
      <c r="F598" s="106">
        <v>0</v>
      </c>
      <c r="G598" s="106"/>
      <c r="H598" s="130"/>
      <c r="I598" s="108"/>
    </row>
    <row r="599" spans="1:9" ht="26.4">
      <c r="A599" s="122" t="s">
        <v>1134</v>
      </c>
      <c r="B599" s="182" t="s">
        <v>1135</v>
      </c>
      <c r="C599" s="182" t="s">
        <v>69</v>
      </c>
      <c r="D599" s="163" t="s">
        <v>1136</v>
      </c>
      <c r="E599" s="95" t="s">
        <v>71</v>
      </c>
      <c r="F599" s="106">
        <v>1</v>
      </c>
      <c r="G599" s="106">
        <v>21595.03</v>
      </c>
      <c r="H599" s="130">
        <v>28343.48</v>
      </c>
      <c r="I599" s="108">
        <f t="shared" si="23"/>
        <v>28343.48</v>
      </c>
    </row>
    <row r="600" spans="1:9">
      <c r="A600" s="122" t="s">
        <v>1137</v>
      </c>
      <c r="B600" s="183">
        <v>73665</v>
      </c>
      <c r="C600" s="95" t="s">
        <v>61</v>
      </c>
      <c r="D600" s="163" t="s">
        <v>1138</v>
      </c>
      <c r="E600" s="122" t="s">
        <v>148</v>
      </c>
      <c r="F600" s="106">
        <v>18</v>
      </c>
      <c r="G600" s="106">
        <v>71.58</v>
      </c>
      <c r="H600" s="130">
        <v>93.95</v>
      </c>
      <c r="I600" s="108">
        <f t="shared" si="23"/>
        <v>1691.1000000000001</v>
      </c>
    </row>
    <row r="601" spans="1:9">
      <c r="A601" s="122" t="s">
        <v>1139</v>
      </c>
      <c r="B601" s="183" t="s">
        <v>1140</v>
      </c>
      <c r="C601" s="122" t="s">
        <v>69</v>
      </c>
      <c r="D601" s="163" t="s">
        <v>1141</v>
      </c>
      <c r="E601" s="95" t="s">
        <v>148</v>
      </c>
      <c r="F601" s="106">
        <v>6.97</v>
      </c>
      <c r="G601" s="106">
        <v>81.06</v>
      </c>
      <c r="H601" s="130">
        <v>106.4</v>
      </c>
      <c r="I601" s="108">
        <f t="shared" si="23"/>
        <v>741.60800000000006</v>
      </c>
    </row>
    <row r="602" spans="1:9" ht="26.4">
      <c r="A602" s="122" t="s">
        <v>1142</v>
      </c>
      <c r="B602" s="122" t="s">
        <v>1143</v>
      </c>
      <c r="C602" s="122" t="s">
        <v>69</v>
      </c>
      <c r="D602" s="135" t="s">
        <v>1144</v>
      </c>
      <c r="E602" s="122" t="s">
        <v>97</v>
      </c>
      <c r="F602" s="106">
        <v>145.76</v>
      </c>
      <c r="G602" s="106">
        <v>21.76</v>
      </c>
      <c r="H602" s="130">
        <v>28.57</v>
      </c>
      <c r="I602" s="108">
        <f t="shared" si="23"/>
        <v>4164.3631999999998</v>
      </c>
    </row>
    <row r="603" spans="1:9">
      <c r="A603" s="122" t="s">
        <v>1145</v>
      </c>
      <c r="B603" s="122">
        <v>79460</v>
      </c>
      <c r="C603" s="95" t="s">
        <v>61</v>
      </c>
      <c r="D603" s="135" t="s">
        <v>1146</v>
      </c>
      <c r="E603" s="122" t="s">
        <v>97</v>
      </c>
      <c r="F603" s="106">
        <v>69.08</v>
      </c>
      <c r="G603" s="106">
        <v>15.32</v>
      </c>
      <c r="H603" s="130">
        <v>20.11</v>
      </c>
      <c r="I603" s="108">
        <f t="shared" si="23"/>
        <v>1389.1987999999999</v>
      </c>
    </row>
    <row r="604" spans="1:9">
      <c r="A604" s="122" t="s">
        <v>1147</v>
      </c>
      <c r="B604" s="122">
        <v>79460</v>
      </c>
      <c r="C604" s="95" t="s">
        <v>61</v>
      </c>
      <c r="D604" s="135" t="s">
        <v>1148</v>
      </c>
      <c r="E604" s="122" t="s">
        <v>97</v>
      </c>
      <c r="F604" s="106">
        <v>69.08</v>
      </c>
      <c r="G604" s="106">
        <v>15.32</v>
      </c>
      <c r="H604" s="130">
        <v>20.11</v>
      </c>
      <c r="I604" s="108">
        <f t="shared" si="23"/>
        <v>1389.1987999999999</v>
      </c>
    </row>
    <row r="605" spans="1:9">
      <c r="A605" s="122" t="s">
        <v>1149</v>
      </c>
      <c r="B605" s="122" t="s">
        <v>1150</v>
      </c>
      <c r="C605" s="122" t="s">
        <v>69</v>
      </c>
      <c r="D605" s="135" t="s">
        <v>1151</v>
      </c>
      <c r="E605" s="122" t="s">
        <v>97</v>
      </c>
      <c r="F605" s="106">
        <v>69.08</v>
      </c>
      <c r="G605" s="106">
        <v>10.46</v>
      </c>
      <c r="H605" s="130">
        <v>13.73</v>
      </c>
      <c r="I605" s="108">
        <f t="shared" si="23"/>
        <v>948.46839999999997</v>
      </c>
    </row>
    <row r="606" spans="1:9">
      <c r="A606" s="125"/>
      <c r="B606" s="125"/>
      <c r="C606" s="125"/>
      <c r="D606" s="125"/>
      <c r="E606" s="125"/>
      <c r="F606" s="126" t="s">
        <v>86</v>
      </c>
      <c r="G606" s="126"/>
      <c r="H606" s="125"/>
      <c r="I606" s="138">
        <f>SUM(I589:I605)</f>
        <v>108946.82309999997</v>
      </c>
    </row>
    <row r="607" spans="1:9">
      <c r="A607" s="95"/>
      <c r="B607" s="95"/>
      <c r="C607" s="95"/>
      <c r="D607" s="96"/>
      <c r="E607" s="95"/>
      <c r="F607" s="97"/>
      <c r="G607" s="98"/>
      <c r="H607" s="99"/>
      <c r="I607" s="130"/>
    </row>
    <row r="608" spans="1:9">
      <c r="A608" s="100">
        <v>24</v>
      </c>
      <c r="B608" s="100"/>
      <c r="C608" s="100"/>
      <c r="D608" s="101" t="s">
        <v>1152</v>
      </c>
      <c r="E608" s="101"/>
      <c r="F608" s="103"/>
      <c r="G608" s="103"/>
      <c r="H608" s="101"/>
      <c r="I608" s="104"/>
    </row>
    <row r="609" spans="1:9">
      <c r="A609" s="95" t="s">
        <v>1153</v>
      </c>
      <c r="B609" s="184">
        <v>99803</v>
      </c>
      <c r="C609" s="95" t="s">
        <v>61</v>
      </c>
      <c r="D609" s="185" t="s">
        <v>1154</v>
      </c>
      <c r="E609" s="122" t="s">
        <v>97</v>
      </c>
      <c r="F609" s="106">
        <v>1514.3</v>
      </c>
      <c r="G609" s="106">
        <v>1.36</v>
      </c>
      <c r="H609" s="130">
        <v>1.79</v>
      </c>
      <c r="I609" s="108">
        <f t="shared" ref="I609:I610" si="24">F609*H609</f>
        <v>2710.5969999999998</v>
      </c>
    </row>
    <row r="610" spans="1:9">
      <c r="A610" s="95" t="s">
        <v>1155</v>
      </c>
      <c r="B610" s="186"/>
      <c r="C610" s="186" t="s">
        <v>247</v>
      </c>
      <c r="D610" s="187" t="s">
        <v>1156</v>
      </c>
      <c r="E610" s="162" t="s">
        <v>71</v>
      </c>
      <c r="F610" s="106">
        <v>1</v>
      </c>
      <c r="G610" s="106">
        <v>783.9</v>
      </c>
      <c r="H610" s="130">
        <v>1028.8699999999999</v>
      </c>
      <c r="I610" s="108">
        <f t="shared" si="24"/>
        <v>1028.8699999999999</v>
      </c>
    </row>
    <row r="611" spans="1:9">
      <c r="A611" s="125"/>
      <c r="B611" s="125"/>
      <c r="C611" s="125"/>
      <c r="D611" s="125"/>
      <c r="E611" s="125"/>
      <c r="F611" s="126" t="s">
        <v>86</v>
      </c>
      <c r="G611" s="126"/>
      <c r="H611" s="125"/>
      <c r="I611" s="138">
        <f>SUM(I609:I610)</f>
        <v>3739.4669999999996</v>
      </c>
    </row>
    <row r="612" spans="1:9">
      <c r="A612" s="95"/>
      <c r="B612" s="95"/>
      <c r="C612" s="95"/>
      <c r="D612" s="96"/>
      <c r="E612" s="95"/>
      <c r="F612" s="97"/>
      <c r="G612" s="98"/>
      <c r="H612" s="99"/>
      <c r="I612" s="130"/>
    </row>
    <row r="613" spans="1:9">
      <c r="A613" s="188"/>
      <c r="B613" s="188"/>
      <c r="C613" s="188"/>
      <c r="D613" s="188"/>
      <c r="E613" s="188"/>
      <c r="F613" s="188"/>
      <c r="G613" s="189" t="s">
        <v>1157</v>
      </c>
      <c r="H613" s="190"/>
      <c r="I613" s="104">
        <v>3160257.09</v>
      </c>
    </row>
    <row r="614" spans="1:9">
      <c r="A614" s="191"/>
      <c r="B614" s="192"/>
      <c r="C614" s="192"/>
      <c r="D614" s="193"/>
      <c r="E614" s="194"/>
      <c r="F614" s="195"/>
      <c r="G614" s="196"/>
      <c r="H614" s="197"/>
      <c r="I614" s="198"/>
    </row>
    <row r="615" spans="1:9">
      <c r="A615" s="199"/>
      <c r="B615" s="200"/>
      <c r="C615" s="200"/>
      <c r="D615" s="201"/>
      <c r="E615" s="202"/>
      <c r="F615" s="203"/>
      <c r="G615" s="204"/>
      <c r="H615" s="205"/>
      <c r="I615" s="206"/>
    </row>
    <row r="616" spans="1:9">
      <c r="A616" s="199"/>
      <c r="B616" s="200"/>
      <c r="C616" s="200"/>
      <c r="D616" s="201"/>
      <c r="E616" s="202"/>
      <c r="F616" s="203"/>
      <c r="G616" s="204"/>
      <c r="H616" s="207"/>
      <c r="I616" s="208"/>
    </row>
    <row r="617" spans="1:9">
      <c r="A617" s="369" t="s">
        <v>1159</v>
      </c>
      <c r="B617" s="370"/>
      <c r="C617" s="370"/>
      <c r="D617" s="370"/>
      <c r="E617" s="370" t="s">
        <v>1160</v>
      </c>
      <c r="F617" s="370"/>
      <c r="G617" s="370"/>
      <c r="H617" s="370"/>
      <c r="I617" s="371"/>
    </row>
    <row r="618" spans="1:9">
      <c r="A618" s="372" t="s">
        <v>1161</v>
      </c>
      <c r="B618" s="373"/>
      <c r="C618" s="373"/>
      <c r="D618" s="373"/>
      <c r="E618" s="374" t="s">
        <v>1162</v>
      </c>
      <c r="F618" s="374"/>
      <c r="G618" s="374"/>
      <c r="H618" s="374"/>
      <c r="I618" s="375"/>
    </row>
    <row r="619" spans="1:9">
      <c r="A619" s="365" t="s">
        <v>1163</v>
      </c>
      <c r="B619" s="366"/>
      <c r="C619" s="366"/>
      <c r="D619" s="366"/>
      <c r="E619" s="366" t="s">
        <v>1164</v>
      </c>
      <c r="F619" s="366"/>
      <c r="G619" s="366"/>
      <c r="H619" s="366"/>
      <c r="I619" s="367"/>
    </row>
  </sheetData>
  <mergeCells count="8">
    <mergeCell ref="A1:I3"/>
    <mergeCell ref="A619:D619"/>
    <mergeCell ref="E619:I619"/>
    <mergeCell ref="A9:I9"/>
    <mergeCell ref="A617:D617"/>
    <mergeCell ref="E617:I617"/>
    <mergeCell ref="A618:D618"/>
    <mergeCell ref="E618:I618"/>
  </mergeCells>
  <conditionalFormatting sqref="F11:H11">
    <cfRule type="cellIs" dxfId="33" priority="6" stopIfTrue="1" operator="equal">
      <formula>0</formula>
    </cfRule>
  </conditionalFormatting>
  <conditionalFormatting sqref="F563:H563">
    <cfRule type="cellIs" dxfId="32" priority="4" stopIfTrue="1" operator="equal">
      <formula>0</formula>
    </cfRule>
  </conditionalFormatting>
  <conditionalFormatting sqref="F569:H569">
    <cfRule type="cellIs" dxfId="31" priority="2" stopIfTrue="1" operator="equal">
      <formula>0</formula>
    </cfRule>
  </conditionalFormatting>
  <conditionalFormatting sqref="F587:H587">
    <cfRule type="cellIs" dxfId="30" priority="10" stopIfTrue="1" operator="equal">
      <formula>0</formula>
    </cfRule>
  </conditionalFormatting>
  <conditionalFormatting sqref="H23 F132 F608:H608">
    <cfRule type="cellIs" dxfId="29" priority="29" stopIfTrue="1" operator="equal">
      <formula>0</formula>
    </cfRule>
  </conditionalFormatting>
  <conditionalFormatting sqref="H39">
    <cfRule type="cellIs" dxfId="28" priority="28" stopIfTrue="1" operator="equal">
      <formula>0</formula>
    </cfRule>
  </conditionalFormatting>
  <conditionalFormatting sqref="H84">
    <cfRule type="cellIs" dxfId="27" priority="27" stopIfTrue="1" operator="equal">
      <formula>0</formula>
    </cfRule>
  </conditionalFormatting>
  <conditionalFormatting sqref="H114">
    <cfRule type="cellIs" dxfId="26" priority="26" stopIfTrue="1" operator="equal">
      <formula>0</formula>
    </cfRule>
  </conditionalFormatting>
  <conditionalFormatting sqref="H129">
    <cfRule type="cellIs" dxfId="25" priority="25" stopIfTrue="1" operator="equal">
      <formula>0</formula>
    </cfRule>
  </conditionalFormatting>
  <conditionalFormatting sqref="H183">
    <cfRule type="cellIs" dxfId="24" priority="24" stopIfTrue="1" operator="equal">
      <formula>0</formula>
    </cfRule>
  </conditionalFormatting>
  <conditionalFormatting sqref="H194">
    <cfRule type="cellIs" dxfId="23" priority="23" stopIfTrue="1" operator="equal">
      <formula>0</formula>
    </cfRule>
  </conditionalFormatting>
  <conditionalFormatting sqref="H199">
    <cfRule type="cellIs" dxfId="22" priority="22" stopIfTrue="1" operator="equal">
      <formula>0</formula>
    </cfRule>
  </conditionalFormatting>
  <conditionalFormatting sqref="H218">
    <cfRule type="cellIs" dxfId="21" priority="21" stopIfTrue="1" operator="equal">
      <formula>0</formula>
    </cfRule>
  </conditionalFormatting>
  <conditionalFormatting sqref="H244">
    <cfRule type="cellIs" dxfId="20" priority="20" stopIfTrue="1" operator="equal">
      <formula>0</formula>
    </cfRule>
  </conditionalFormatting>
  <conditionalFormatting sqref="H260">
    <cfRule type="cellIs" dxfId="19" priority="19" stopIfTrue="1" operator="equal">
      <formula>0</formula>
    </cfRule>
  </conditionalFormatting>
  <conditionalFormatting sqref="H333">
    <cfRule type="cellIs" dxfId="18" priority="18" stopIfTrue="1" operator="equal">
      <formula>0</formula>
    </cfRule>
  </conditionalFormatting>
  <conditionalFormatting sqref="H345">
    <cfRule type="cellIs" dxfId="17" priority="17" stopIfTrue="1" operator="equal">
      <formula>0</formula>
    </cfRule>
  </conditionalFormatting>
  <conditionalFormatting sqref="H389">
    <cfRule type="cellIs" dxfId="16" priority="16" stopIfTrue="1" operator="equal">
      <formula>0</formula>
    </cfRule>
  </conditionalFormatting>
  <conditionalFormatting sqref="H421:H422">
    <cfRule type="cellIs" dxfId="15" priority="8" stopIfTrue="1" operator="equal">
      <formula>0</formula>
    </cfRule>
  </conditionalFormatting>
  <conditionalFormatting sqref="H434">
    <cfRule type="cellIs" dxfId="14" priority="5" stopIfTrue="1" operator="equal">
      <formula>0</formula>
    </cfRule>
  </conditionalFormatting>
  <conditionalFormatting sqref="H454">
    <cfRule type="cellIs" dxfId="13" priority="15" stopIfTrue="1" operator="equal">
      <formula>0</formula>
    </cfRule>
  </conditionalFormatting>
  <conditionalFormatting sqref="H522">
    <cfRule type="cellIs" dxfId="12" priority="14" stopIfTrue="1" operator="equal">
      <formula>0</formula>
    </cfRule>
  </conditionalFormatting>
  <conditionalFormatting sqref="H529">
    <cfRule type="cellIs" dxfId="11" priority="13" stopIfTrue="1" operator="equal">
      <formula>0</formula>
    </cfRule>
  </conditionalFormatting>
  <conditionalFormatting sqref="H561:H562">
    <cfRule type="cellIs" dxfId="10" priority="12" stopIfTrue="1" operator="equal">
      <formula>0</formula>
    </cfRule>
  </conditionalFormatting>
  <conditionalFormatting sqref="H567:H568">
    <cfRule type="cellIs" dxfId="9" priority="3" stopIfTrue="1" operator="equal">
      <formula>0</formula>
    </cfRule>
  </conditionalFormatting>
  <conditionalFormatting sqref="H585:H586">
    <cfRule type="cellIs" dxfId="8" priority="1" stopIfTrue="1" operator="equal">
      <formula>0</formula>
    </cfRule>
  </conditionalFormatting>
  <conditionalFormatting sqref="H606">
    <cfRule type="cellIs" dxfId="7" priority="9" stopIfTrue="1" operator="equal">
      <formula>0</formula>
    </cfRule>
  </conditionalFormatting>
  <conditionalFormatting sqref="H611">
    <cfRule type="cellIs" dxfId="6" priority="11" stopIfTrue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90"/>
  <sheetViews>
    <sheetView tabSelected="1" zoomScale="80" zoomScaleNormal="80" workbookViewId="0">
      <pane xSplit="6" ySplit="11" topLeftCell="J12" activePane="bottomRight" state="frozen"/>
      <selection pane="topRight" activeCell="G1" sqref="G1"/>
      <selection pane="bottomLeft" activeCell="A12" sqref="A12"/>
      <selection pane="bottomRight" activeCell="D178" sqref="D178"/>
    </sheetView>
  </sheetViews>
  <sheetFormatPr defaultColWidth="9.109375" defaultRowHeight="13.8"/>
  <cols>
    <col min="1" max="1" width="11.88671875" style="39" customWidth="1"/>
    <col min="2" max="3" width="9.109375" style="39"/>
    <col min="4" max="4" width="62.33203125" style="38" customWidth="1"/>
    <col min="5" max="5" width="9.109375" style="39" customWidth="1"/>
    <col min="6" max="6" width="16.5546875" style="39" customWidth="1"/>
    <col min="7" max="7" width="7.88671875" style="40" hidden="1" customWidth="1"/>
    <col min="8" max="9" width="9.109375" style="39"/>
    <col min="10" max="10" width="65.88671875" style="41" customWidth="1"/>
    <col min="11" max="11" width="6.88671875" style="40" customWidth="1"/>
    <col min="12" max="12" width="11" style="39" customWidth="1"/>
    <col min="13" max="13" width="14.6640625" style="39" customWidth="1"/>
    <col min="14" max="14" width="14.5546875" style="39" customWidth="1"/>
    <col min="15" max="15" width="14.6640625" style="39" customWidth="1"/>
    <col min="16" max="16" width="11" style="39" customWidth="1"/>
    <col min="17" max="16384" width="9.109375" style="39"/>
  </cols>
  <sheetData>
    <row r="1" spans="1:16" ht="36.75" customHeight="1">
      <c r="A1" s="376"/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</row>
    <row r="2" spans="1:16" ht="24.9" customHeight="1">
      <c r="A2" s="377" t="s">
        <v>48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</row>
    <row r="3" spans="1:16" ht="24.9" customHeight="1">
      <c r="A3" s="380" t="s">
        <v>22</v>
      </c>
      <c r="B3" s="381"/>
      <c r="C3" s="381"/>
      <c r="D3" s="381"/>
      <c r="E3" s="381"/>
      <c r="F3" s="381"/>
      <c r="G3" s="382"/>
      <c r="H3" s="378" t="s">
        <v>23</v>
      </c>
      <c r="I3" s="378"/>
      <c r="J3" s="378"/>
      <c r="K3" s="378"/>
      <c r="L3" s="378"/>
      <c r="M3" s="378"/>
      <c r="N3" s="378"/>
      <c r="O3" s="378"/>
      <c r="P3" s="378"/>
    </row>
    <row r="4" spans="1:16" ht="24.9" customHeight="1">
      <c r="A4" s="31" t="s">
        <v>24</v>
      </c>
      <c r="B4" s="383" t="s">
        <v>1167</v>
      </c>
      <c r="C4" s="384"/>
      <c r="D4" s="384"/>
      <c r="E4" s="384"/>
      <c r="F4" s="384"/>
      <c r="G4" s="385"/>
      <c r="H4" s="43"/>
      <c r="I4" s="379" t="s">
        <v>1</v>
      </c>
      <c r="J4" s="379"/>
      <c r="K4" s="379"/>
      <c r="L4" s="379"/>
      <c r="M4" s="379"/>
      <c r="N4" s="379"/>
      <c r="O4" s="379"/>
      <c r="P4" s="379"/>
    </row>
    <row r="5" spans="1:16" ht="24.9" customHeight="1">
      <c r="A5" s="31" t="s">
        <v>25</v>
      </c>
      <c r="B5" s="388" t="s">
        <v>1165</v>
      </c>
      <c r="C5" s="388"/>
      <c r="D5" s="388"/>
      <c r="E5" s="1" t="s">
        <v>26</v>
      </c>
      <c r="F5" s="386">
        <v>0.3125</v>
      </c>
      <c r="G5" s="387"/>
      <c r="H5" s="43"/>
      <c r="I5" s="379" t="s">
        <v>2</v>
      </c>
      <c r="J5" s="379"/>
      <c r="K5" s="379"/>
      <c r="L5" s="379"/>
      <c r="M5" s="379"/>
      <c r="N5" s="379"/>
      <c r="O5" s="379"/>
      <c r="P5" s="379"/>
    </row>
    <row r="6" spans="1:16" ht="24.9" customHeight="1">
      <c r="A6" s="31" t="s">
        <v>27</v>
      </c>
      <c r="B6" s="390" t="s">
        <v>1207</v>
      </c>
      <c r="C6" s="390"/>
      <c r="D6" s="390"/>
      <c r="E6" s="1" t="s">
        <v>28</v>
      </c>
      <c r="F6" s="400" t="s">
        <v>1208</v>
      </c>
      <c r="G6" s="401"/>
      <c r="H6" s="43"/>
      <c r="I6" s="379" t="s">
        <v>3</v>
      </c>
      <c r="J6" s="379"/>
      <c r="K6" s="379"/>
      <c r="L6" s="379"/>
      <c r="M6" s="379"/>
      <c r="N6" s="379"/>
      <c r="O6" s="379"/>
      <c r="P6" s="379"/>
    </row>
    <row r="7" spans="1:16" ht="24.9" customHeight="1">
      <c r="A7" s="31" t="s">
        <v>29</v>
      </c>
      <c r="B7" s="402" t="s">
        <v>1166</v>
      </c>
      <c r="C7" s="402"/>
      <c r="D7" s="402"/>
      <c r="E7" s="1" t="s">
        <v>30</v>
      </c>
      <c r="F7" s="400" t="s">
        <v>31</v>
      </c>
      <c r="G7" s="401"/>
      <c r="H7" s="43"/>
      <c r="I7" s="397" t="s">
        <v>4</v>
      </c>
      <c r="J7" s="398"/>
      <c r="K7" s="398"/>
      <c r="L7" s="398"/>
      <c r="M7" s="398"/>
      <c r="N7" s="398"/>
      <c r="O7" s="398"/>
      <c r="P7" s="399"/>
    </row>
    <row r="8" spans="1:16" ht="24.9" customHeight="1">
      <c r="A8" s="396" t="s">
        <v>32</v>
      </c>
      <c r="B8" s="396"/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  <c r="P8" s="396"/>
    </row>
    <row r="9" spans="1:16" ht="24.9" customHeight="1">
      <c r="A9" s="409" t="s">
        <v>33</v>
      </c>
      <c r="B9" s="409"/>
      <c r="C9" s="409"/>
      <c r="D9" s="409"/>
      <c r="E9" s="406" t="s">
        <v>34</v>
      </c>
      <c r="F9" s="407"/>
      <c r="G9" s="408"/>
      <c r="H9" s="391" t="s">
        <v>35</v>
      </c>
      <c r="I9" s="392"/>
      <c r="J9" s="393"/>
      <c r="K9" s="394" t="s">
        <v>21</v>
      </c>
      <c r="L9" s="395"/>
      <c r="M9" s="391" t="s">
        <v>36</v>
      </c>
      <c r="N9" s="392"/>
      <c r="O9" s="392"/>
      <c r="P9" s="393"/>
    </row>
    <row r="10" spans="1:16" ht="24.9" customHeight="1">
      <c r="A10" s="25" t="s">
        <v>14</v>
      </c>
      <c r="B10" s="25" t="s">
        <v>15</v>
      </c>
      <c r="C10" s="25" t="s">
        <v>16</v>
      </c>
      <c r="D10" s="42" t="s">
        <v>17</v>
      </c>
      <c r="E10" s="25" t="s">
        <v>18</v>
      </c>
      <c r="F10" s="26" t="s">
        <v>19</v>
      </c>
      <c r="G10" s="26" t="s">
        <v>37</v>
      </c>
      <c r="H10" s="27" t="s">
        <v>38</v>
      </c>
      <c r="I10" s="27" t="s">
        <v>39</v>
      </c>
      <c r="J10" s="27" t="s">
        <v>17</v>
      </c>
      <c r="K10" s="28" t="s">
        <v>40</v>
      </c>
      <c r="L10" s="27" t="s">
        <v>41</v>
      </c>
      <c r="M10" s="29" t="s">
        <v>42</v>
      </c>
      <c r="N10" s="29" t="s">
        <v>43</v>
      </c>
      <c r="O10" s="29" t="s">
        <v>44</v>
      </c>
      <c r="P10" s="30" t="s">
        <v>45</v>
      </c>
    </row>
    <row r="11" spans="1:16" ht="24.9" customHeight="1">
      <c r="A11" s="5">
        <f>[1]PLANILHA!$B$13</f>
        <v>1</v>
      </c>
      <c r="B11" s="5"/>
      <c r="C11" s="5"/>
      <c r="D11" s="32" t="str">
        <f>[1]PLANILHA!$E$13</f>
        <v xml:space="preserve">SERVIÇOS PRELIMINARES </v>
      </c>
      <c r="E11" s="6"/>
      <c r="F11" s="7"/>
      <c r="G11" s="50"/>
      <c r="H11" s="5"/>
      <c r="I11" s="5"/>
      <c r="J11" s="32" t="s">
        <v>20</v>
      </c>
      <c r="K11" s="5"/>
      <c r="L11" s="7"/>
      <c r="M11" s="6"/>
      <c r="N11" s="6"/>
      <c r="O11" s="7">
        <f>SUM(O12:O20)</f>
        <v>0</v>
      </c>
      <c r="P11" s="7"/>
    </row>
    <row r="12" spans="1:16" ht="24.9" customHeight="1">
      <c r="A12" s="8" t="str">
        <f>'Pacto original'!A14</f>
        <v>1.1</v>
      </c>
      <c r="B12" s="8" t="str">
        <f>'Pacto original'!B14</f>
        <v>74209/1</v>
      </c>
      <c r="C12" s="4" t="str">
        <f>'Pacto original'!C14</f>
        <v>SINAPI</v>
      </c>
      <c r="D12" s="33" t="str">
        <f>'Pacto original'!D14</f>
        <v>Placa da obra em chapa de aço galvanizado, Padrão Governo Federal</v>
      </c>
      <c r="E12" s="8" t="str">
        <f>'Pacto original'!E14</f>
        <v xml:space="preserve"> m²</v>
      </c>
      <c r="F12" s="9">
        <f>'Pacto original'!F14</f>
        <v>10</v>
      </c>
      <c r="G12" s="51"/>
      <c r="H12" s="8" t="str">
        <f>B12</f>
        <v>74209/1</v>
      </c>
      <c r="I12" s="4"/>
      <c r="J12" s="33" t="str">
        <f>D12</f>
        <v>Placa da obra em chapa de aço galvanizado, Padrão Governo Federal</v>
      </c>
      <c r="K12" s="8" t="str">
        <f>E12</f>
        <v xml:space="preserve"> m²</v>
      </c>
      <c r="L12" s="44"/>
      <c r="M12" s="45"/>
      <c r="N12" s="45">
        <f>M12+(M12*$F$5)</f>
        <v>0</v>
      </c>
      <c r="O12" s="45">
        <f>L12*N12</f>
        <v>0</v>
      </c>
      <c r="P12" s="288">
        <f>O12/$N$586</f>
        <v>0</v>
      </c>
    </row>
    <row r="13" spans="1:16" ht="24.9" customHeight="1">
      <c r="A13" s="8" t="str">
        <f>'Pacto original'!A15</f>
        <v>1.2</v>
      </c>
      <c r="B13" s="8" t="str">
        <f>'Pacto original'!B15</f>
        <v>74220/1</v>
      </c>
      <c r="C13" s="4" t="str">
        <f>'Pacto original'!C15</f>
        <v>SINAPI</v>
      </c>
      <c r="D13" s="33" t="str">
        <f>'Pacto original'!D15</f>
        <v>Tapume de chapa de madeira compensada, espessura 6mm (40x2,20m)</v>
      </c>
      <c r="E13" s="8" t="str">
        <f>'Pacto original'!E15</f>
        <v xml:space="preserve"> m²</v>
      </c>
      <c r="F13" s="9">
        <f>'Pacto original'!F15</f>
        <v>88</v>
      </c>
      <c r="G13" s="51"/>
      <c r="H13" s="8" t="str">
        <f t="shared" ref="H13:H20" si="0">B13</f>
        <v>74220/1</v>
      </c>
      <c r="I13" s="4"/>
      <c r="J13" s="33" t="str">
        <f t="shared" ref="J13:J20" si="1">D13</f>
        <v>Tapume de chapa de madeira compensada, espessura 6mm (40x2,20m)</v>
      </c>
      <c r="K13" s="8" t="str">
        <f t="shared" ref="K13:K20" si="2">E13</f>
        <v xml:space="preserve"> m²</v>
      </c>
      <c r="L13" s="44"/>
      <c r="M13" s="45"/>
      <c r="N13" s="45">
        <f>M13+(M13*$F$5)</f>
        <v>0</v>
      </c>
      <c r="O13" s="242">
        <f>L13*N13</f>
        <v>0</v>
      </c>
      <c r="P13" s="288">
        <f t="shared" ref="P13:P20" si="3">O13/$N$586</f>
        <v>0</v>
      </c>
    </row>
    <row r="14" spans="1:16" ht="24.9" customHeight="1">
      <c r="A14" s="8" t="str">
        <f>'Pacto original'!A16</f>
        <v>1.3</v>
      </c>
      <c r="B14" s="8" t="str">
        <f>'Pacto original'!B16</f>
        <v>C2850</v>
      </c>
      <c r="C14" s="4" t="str">
        <f>'Pacto original'!C16</f>
        <v>SEINFRA</v>
      </c>
      <c r="D14" s="33" t="str">
        <f>'Pacto original'!D16</f>
        <v>Ligação provisória de energia elétrica aérea monofásica 50A com poste de concreto; inclusive cabeamento, caixa de proteção para medidor e aterramento</v>
      </c>
      <c r="E14" s="8" t="str">
        <f>'Pacto original'!E16</f>
        <v>un</v>
      </c>
      <c r="F14" s="9">
        <f>'Pacto original'!F16</f>
        <v>1</v>
      </c>
      <c r="G14" s="51"/>
      <c r="H14" s="8" t="str">
        <f t="shared" si="0"/>
        <v>C2850</v>
      </c>
      <c r="I14" s="4"/>
      <c r="J14" s="33" t="str">
        <f t="shared" si="1"/>
        <v>Ligação provisória de energia elétrica aérea monofásica 50A com poste de concreto; inclusive cabeamento, caixa de proteção para medidor e aterramento</v>
      </c>
      <c r="K14" s="8" t="str">
        <f t="shared" si="2"/>
        <v>un</v>
      </c>
      <c r="L14" s="9"/>
      <c r="M14" s="45"/>
      <c r="N14" s="45">
        <f>M14+(M14*$F$5)</f>
        <v>0</v>
      </c>
      <c r="O14" s="242">
        <f>L14*N14</f>
        <v>0</v>
      </c>
      <c r="P14" s="288">
        <f t="shared" si="3"/>
        <v>0</v>
      </c>
    </row>
    <row r="15" spans="1:16" ht="24.9" customHeight="1">
      <c r="A15" s="8" t="str">
        <f>'Pacto original'!A17</f>
        <v>1.4</v>
      </c>
      <c r="B15" s="8">
        <f>'Pacto original'!B17</f>
        <v>93214</v>
      </c>
      <c r="C15" s="4" t="str">
        <f>'Pacto original'!C17</f>
        <v>SINAPI</v>
      </c>
      <c r="D15" s="33" t="str">
        <f>'Pacto original'!D17</f>
        <v>Instalação provisória de água  e sanitário</v>
      </c>
      <c r="E15" s="8" t="str">
        <f>'Pacto original'!E17</f>
        <v>un</v>
      </c>
      <c r="F15" s="9">
        <f>'Pacto original'!F17</f>
        <v>1</v>
      </c>
      <c r="G15" s="51"/>
      <c r="H15" s="8">
        <f t="shared" si="0"/>
        <v>93214</v>
      </c>
      <c r="I15" s="4"/>
      <c r="J15" s="33" t="str">
        <f t="shared" si="1"/>
        <v>Instalação provisória de água  e sanitário</v>
      </c>
      <c r="K15" s="8" t="str">
        <f t="shared" si="2"/>
        <v>un</v>
      </c>
      <c r="L15" s="44"/>
      <c r="M15" s="45"/>
      <c r="N15" s="45">
        <f t="shared" ref="N15:N20" si="4">M15+(M15*$F$5)</f>
        <v>0</v>
      </c>
      <c r="O15" s="45">
        <f t="shared" ref="O15:O20" si="5">L15*N15</f>
        <v>0</v>
      </c>
      <c r="P15" s="288">
        <f t="shared" si="3"/>
        <v>0</v>
      </c>
    </row>
    <row r="16" spans="1:16" ht="24.9" customHeight="1">
      <c r="A16" s="8" t="str">
        <f>'Pacto original'!A18</f>
        <v>1.5</v>
      </c>
      <c r="B16" s="8">
        <f>'Pacto original'!B18</f>
        <v>93212</v>
      </c>
      <c r="C16" s="4" t="str">
        <f>'Pacto original'!C18</f>
        <v>SINAPI</v>
      </c>
      <c r="D16" s="33" t="str">
        <f>'Pacto original'!D18</f>
        <v>Execução de sanitário e vestiário em canteiro de obra, inclusive instalação e aparelhos</v>
      </c>
      <c r="E16" s="8" t="str">
        <f>'Pacto original'!E18</f>
        <v xml:space="preserve"> m²</v>
      </c>
      <c r="F16" s="9">
        <f>'Pacto original'!F18</f>
        <v>2.52</v>
      </c>
      <c r="G16" s="51"/>
      <c r="H16" s="8">
        <f t="shared" si="0"/>
        <v>93212</v>
      </c>
      <c r="I16" s="11"/>
      <c r="J16" s="33" t="str">
        <f t="shared" si="1"/>
        <v>Execução de sanitário e vestiário em canteiro de obra, inclusive instalação e aparelhos</v>
      </c>
      <c r="K16" s="8" t="str">
        <f t="shared" si="2"/>
        <v xml:space="preserve"> m²</v>
      </c>
      <c r="L16" s="44"/>
      <c r="M16" s="45"/>
      <c r="N16" s="45">
        <f t="shared" si="4"/>
        <v>0</v>
      </c>
      <c r="O16" s="45">
        <f t="shared" si="5"/>
        <v>0</v>
      </c>
      <c r="P16" s="288">
        <f t="shared" si="3"/>
        <v>0</v>
      </c>
    </row>
    <row r="17" spans="1:16" ht="24.9" customHeight="1">
      <c r="A17" s="8" t="str">
        <f>'Pacto original'!A19</f>
        <v>1.6</v>
      </c>
      <c r="B17" s="8">
        <f>'Pacto original'!B19</f>
        <v>93207</v>
      </c>
      <c r="C17" s="4" t="str">
        <f>'Pacto original'!C19</f>
        <v>SINAPI</v>
      </c>
      <c r="D17" s="33" t="str">
        <f>'Pacto original'!D19</f>
        <v>Barracão para escritório de obra porte pequeno s=20,00m²</v>
      </c>
      <c r="E17" s="8" t="str">
        <f>'Pacto original'!E19</f>
        <v xml:space="preserve"> m²</v>
      </c>
      <c r="F17" s="9">
        <f>'Pacto original'!F19</f>
        <v>20</v>
      </c>
      <c r="G17" s="51"/>
      <c r="H17" s="8">
        <f t="shared" si="0"/>
        <v>93207</v>
      </c>
      <c r="I17" s="11"/>
      <c r="J17" s="33" t="str">
        <f t="shared" si="1"/>
        <v>Barracão para escritório de obra porte pequeno s=20,00m²</v>
      </c>
      <c r="K17" s="8" t="str">
        <f t="shared" si="2"/>
        <v xml:space="preserve"> m²</v>
      </c>
      <c r="L17" s="44"/>
      <c r="M17" s="45"/>
      <c r="N17" s="45">
        <f t="shared" si="4"/>
        <v>0</v>
      </c>
      <c r="O17" s="45">
        <f t="shared" si="5"/>
        <v>0</v>
      </c>
      <c r="P17" s="288">
        <f t="shared" si="3"/>
        <v>0</v>
      </c>
    </row>
    <row r="18" spans="1:16" ht="24.9" customHeight="1">
      <c r="A18" s="8" t="str">
        <f>'Pacto original'!A20</f>
        <v>1.7</v>
      </c>
      <c r="B18" s="8">
        <f>'Pacto original'!B20</f>
        <v>93584</v>
      </c>
      <c r="C18" s="4" t="str">
        <f>'Pacto original'!C20</f>
        <v>SINAPI</v>
      </c>
      <c r="D18" s="33" t="str">
        <f>'Pacto original'!D20</f>
        <v>Barracão provisório para deposito</v>
      </c>
      <c r="E18" s="8" t="str">
        <f>'Pacto original'!E20</f>
        <v xml:space="preserve"> m²</v>
      </c>
      <c r="F18" s="9">
        <f>'Pacto original'!F20</f>
        <v>20</v>
      </c>
      <c r="G18" s="51"/>
      <c r="H18" s="8">
        <f t="shared" si="0"/>
        <v>93584</v>
      </c>
      <c r="I18" s="4"/>
      <c r="J18" s="33" t="str">
        <f t="shared" si="1"/>
        <v>Barracão provisório para deposito</v>
      </c>
      <c r="K18" s="8" t="str">
        <f t="shared" si="2"/>
        <v xml:space="preserve"> m²</v>
      </c>
      <c r="L18" s="9"/>
      <c r="M18" s="45"/>
      <c r="N18" s="45">
        <f t="shared" si="4"/>
        <v>0</v>
      </c>
      <c r="O18" s="45">
        <f t="shared" si="5"/>
        <v>0</v>
      </c>
      <c r="P18" s="288">
        <f t="shared" si="3"/>
        <v>0</v>
      </c>
    </row>
    <row r="19" spans="1:16" ht="24.9" customHeight="1">
      <c r="A19" s="8" t="str">
        <f>'Pacto original'!A21</f>
        <v>1.8</v>
      </c>
      <c r="B19" s="8" t="str">
        <f>'Pacto original'!B21</f>
        <v>C1630</v>
      </c>
      <c r="C19" s="4" t="str">
        <f>'Pacto original'!C21</f>
        <v>SEINFRA</v>
      </c>
      <c r="D19" s="33" t="str">
        <f>'Pacto original'!D21</f>
        <v xml:space="preserve">Locação da obra (execução de gabarito) </v>
      </c>
      <c r="E19" s="8" t="str">
        <f>'Pacto original'!E21</f>
        <v xml:space="preserve"> m²</v>
      </c>
      <c r="F19" s="9">
        <f>'Pacto original'!F21</f>
        <v>1514.3</v>
      </c>
      <c r="G19" s="51"/>
      <c r="H19" s="8" t="str">
        <f t="shared" si="0"/>
        <v>C1630</v>
      </c>
      <c r="I19" s="4"/>
      <c r="J19" s="33" t="str">
        <f t="shared" si="1"/>
        <v xml:space="preserve">Locação da obra (execução de gabarito) </v>
      </c>
      <c r="K19" s="8" t="str">
        <f t="shared" si="2"/>
        <v xml:space="preserve"> m²</v>
      </c>
      <c r="L19" s="13"/>
      <c r="M19" s="45"/>
      <c r="N19" s="45">
        <f t="shared" si="4"/>
        <v>0</v>
      </c>
      <c r="O19" s="45">
        <f t="shared" si="5"/>
        <v>0</v>
      </c>
      <c r="P19" s="288">
        <f t="shared" si="3"/>
        <v>0</v>
      </c>
    </row>
    <row r="20" spans="1:16" ht="24.9" customHeight="1">
      <c r="A20" s="8" t="str">
        <f>'Pacto original'!A22</f>
        <v>1.9</v>
      </c>
      <c r="B20" s="8" t="str">
        <f>'Pacto original'!B22</f>
        <v>73859/2</v>
      </c>
      <c r="C20" s="4" t="str">
        <f>'Pacto original'!C22</f>
        <v>SINAPI</v>
      </c>
      <c r="D20" s="33" t="str">
        <f>'Pacto original'!D22</f>
        <v>Limpeza mecanizada de terreno com remoção de camada vegetal</v>
      </c>
      <c r="E20" s="8" t="str">
        <f>'Pacto original'!E22</f>
        <v xml:space="preserve"> m²</v>
      </c>
      <c r="F20" s="9">
        <f>'Pacto original'!F22</f>
        <v>2400</v>
      </c>
      <c r="G20" s="51"/>
      <c r="H20" s="8" t="str">
        <f t="shared" si="0"/>
        <v>73859/2</v>
      </c>
      <c r="I20" s="19"/>
      <c r="J20" s="33" t="str">
        <f t="shared" si="1"/>
        <v>Limpeza mecanizada de terreno com remoção de camada vegetal</v>
      </c>
      <c r="K20" s="8" t="str">
        <f t="shared" si="2"/>
        <v xml:space="preserve"> m²</v>
      </c>
      <c r="L20" s="257"/>
      <c r="M20" s="45"/>
      <c r="N20" s="45">
        <f t="shared" si="4"/>
        <v>0</v>
      </c>
      <c r="O20" s="45">
        <f t="shared" si="5"/>
        <v>0</v>
      </c>
      <c r="P20" s="288">
        <f t="shared" si="3"/>
        <v>0</v>
      </c>
    </row>
    <row r="21" spans="1:16" s="265" customFormat="1" ht="24.9" customHeight="1">
      <c r="A21" s="210"/>
      <c r="B21" s="210"/>
      <c r="C21" s="19"/>
      <c r="D21" s="211"/>
      <c r="E21" s="210"/>
      <c r="F21" s="212"/>
      <c r="G21" s="231"/>
      <c r="H21" s="232"/>
      <c r="I21" s="232"/>
      <c r="J21" s="233"/>
      <c r="K21" s="235"/>
      <c r="L21" s="234"/>
      <c r="M21" s="213"/>
      <c r="N21" s="213"/>
      <c r="O21" s="213"/>
      <c r="P21" s="289"/>
    </row>
    <row r="22" spans="1:16" ht="24.9" customHeight="1">
      <c r="A22" s="228">
        <f>'Pacto original'!A25</f>
        <v>2</v>
      </c>
      <c r="B22" s="228"/>
      <c r="C22" s="229"/>
      <c r="D22" s="230" t="str">
        <f>'Pacto original'!D25</f>
        <v>MOVIMENTO DE TERRA PARA FUNDAÇÕES</v>
      </c>
      <c r="E22" s="220"/>
      <c r="F22" s="222"/>
      <c r="G22" s="223"/>
      <c r="H22" s="224"/>
      <c r="I22" s="224"/>
      <c r="J22" s="225"/>
      <c r="K22" s="224"/>
      <c r="L22" s="226"/>
      <c r="M22" s="227"/>
      <c r="N22" s="227"/>
      <c r="O22" s="7">
        <f>SUM(O23:O35)</f>
        <v>1112.7911812500001</v>
      </c>
      <c r="P22" s="290"/>
    </row>
    <row r="23" spans="1:16" ht="24.9" customHeight="1">
      <c r="A23" s="249" t="str">
        <f>'Pacto original'!A26</f>
        <v>2.1</v>
      </c>
      <c r="B23" s="249"/>
      <c r="C23" s="235"/>
      <c r="D23" s="250" t="str">
        <f>'Pacto original'!D26</f>
        <v>EDIFICAÇÃO</v>
      </c>
      <c r="E23" s="210"/>
      <c r="F23" s="212"/>
      <c r="G23" s="268"/>
      <c r="H23" s="18"/>
      <c r="I23" s="18"/>
      <c r="J23" s="233" t="str">
        <f>D23</f>
        <v>EDIFICAÇÃO</v>
      </c>
      <c r="K23" s="18"/>
      <c r="L23" s="257"/>
      <c r="M23" s="213"/>
      <c r="N23" s="213"/>
      <c r="O23" s="213"/>
      <c r="P23" s="291"/>
    </row>
    <row r="24" spans="1:16" ht="24.9" customHeight="1">
      <c r="A24" s="8" t="str">
        <f>'Pacto original'!A27</f>
        <v>2.1.1</v>
      </c>
      <c r="B24" s="8">
        <f>'Pacto original'!B27</f>
        <v>94319</v>
      </c>
      <c r="C24" s="4" t="str">
        <f>'Pacto original'!C27</f>
        <v>SINAPI</v>
      </c>
      <c r="D24" s="33" t="str">
        <f>'Pacto original'!D27</f>
        <v>Aterro apiloado em camadas de 0,20 m com material argilo - arenoso (entre baldrames)</v>
      </c>
      <c r="E24" s="8" t="str">
        <f>'Pacto original'!E27</f>
        <v>m³</v>
      </c>
      <c r="F24" s="9">
        <f>'Pacto original'!F27</f>
        <v>274.13</v>
      </c>
      <c r="G24" s="52"/>
      <c r="H24" s="15">
        <f>B24</f>
        <v>94319</v>
      </c>
      <c r="I24" s="15"/>
      <c r="J24" s="34" t="str">
        <f>D24</f>
        <v>Aterro apiloado em camadas de 0,20 m com material argilo - arenoso (entre baldrames)</v>
      </c>
      <c r="K24" s="15" t="str">
        <f>E24</f>
        <v>m³</v>
      </c>
      <c r="L24" s="46"/>
      <c r="M24" s="45"/>
      <c r="N24" s="45">
        <f t="shared" ref="N24:N27" si="6">M24+(M24*$F$5)</f>
        <v>0</v>
      </c>
      <c r="O24" s="45">
        <f t="shared" ref="O24:O27" si="7">L24*N24</f>
        <v>0</v>
      </c>
      <c r="P24" s="288">
        <f t="shared" ref="P24:P35" si="8">O24/$N$586</f>
        <v>0</v>
      </c>
    </row>
    <row r="25" spans="1:16" ht="24.9" customHeight="1">
      <c r="A25" s="8" t="str">
        <f>'Pacto original'!A28</f>
        <v>2.1.2</v>
      </c>
      <c r="B25" s="8">
        <f>'Pacto original'!B28</f>
        <v>93358</v>
      </c>
      <c r="C25" s="4" t="str">
        <f>'Pacto original'!C28</f>
        <v>SINAPI</v>
      </c>
      <c r="D25" s="33" t="str">
        <f>'Pacto original'!D28</f>
        <v>Escavação mecanizada com previsão de forma</v>
      </c>
      <c r="E25" s="8" t="str">
        <f>'Pacto original'!E28</f>
        <v>m³</v>
      </c>
      <c r="F25" s="9">
        <f>'Pacto original'!F28</f>
        <v>343.64</v>
      </c>
      <c r="G25" s="52"/>
      <c r="H25" s="15">
        <f t="shared" ref="H25:H35" si="9">B25</f>
        <v>93358</v>
      </c>
      <c r="I25" s="15"/>
      <c r="J25" s="34" t="str">
        <f t="shared" ref="J25:J35" si="10">D25</f>
        <v>Escavação mecanizada com previsão de forma</v>
      </c>
      <c r="K25" s="15" t="str">
        <f t="shared" ref="K25:K35" si="11">E25</f>
        <v>m³</v>
      </c>
      <c r="L25" s="46"/>
      <c r="M25" s="45"/>
      <c r="N25" s="45">
        <f t="shared" si="6"/>
        <v>0</v>
      </c>
      <c r="O25" s="45">
        <f t="shared" si="7"/>
        <v>0</v>
      </c>
      <c r="P25" s="288">
        <f t="shared" si="8"/>
        <v>0</v>
      </c>
    </row>
    <row r="26" spans="1:16" ht="24.9" customHeight="1">
      <c r="A26" s="8" t="str">
        <f>'Pacto original'!A29</f>
        <v>2.1.3</v>
      </c>
      <c r="B26" s="8">
        <f>'Pacto original'!B29</f>
        <v>94098</v>
      </c>
      <c r="C26" s="4" t="str">
        <f>'Pacto original'!C29</f>
        <v>SINAPI</v>
      </c>
      <c r="D26" s="33" t="str">
        <f>'Pacto original'!D29</f>
        <v>Regularização e compactação do fundo de valas</v>
      </c>
      <c r="E26" s="8" t="str">
        <f>'Pacto original'!E29</f>
        <v>m²</v>
      </c>
      <c r="F26" s="9">
        <f>'Pacto original'!F29</f>
        <v>175.17</v>
      </c>
      <c r="G26" s="252"/>
      <c r="H26" s="15">
        <f t="shared" si="9"/>
        <v>94098</v>
      </c>
      <c r="I26" s="253"/>
      <c r="J26" s="34" t="str">
        <f t="shared" si="10"/>
        <v>Regularização e compactação do fundo de valas</v>
      </c>
      <c r="K26" s="15" t="str">
        <f t="shared" si="11"/>
        <v>m²</v>
      </c>
      <c r="L26" s="254"/>
      <c r="M26" s="45"/>
      <c r="N26" s="45">
        <f t="shared" si="6"/>
        <v>0</v>
      </c>
      <c r="O26" s="45">
        <f t="shared" si="7"/>
        <v>0</v>
      </c>
      <c r="P26" s="288">
        <f t="shared" si="8"/>
        <v>0</v>
      </c>
    </row>
    <row r="27" spans="1:16" ht="24.9" customHeight="1">
      <c r="A27" s="8" t="str">
        <f>'Pacto original'!A30</f>
        <v>2.1.4</v>
      </c>
      <c r="B27" s="8">
        <f>'Pacto original'!B30</f>
        <v>93382</v>
      </c>
      <c r="C27" s="4" t="str">
        <f>'Pacto original'!C30</f>
        <v>SINAPI</v>
      </c>
      <c r="D27" s="33" t="str">
        <f>'Pacto original'!D30</f>
        <v>Reaterro mecanizado de valas com retroescavadeira</v>
      </c>
      <c r="E27" s="8" t="str">
        <f>'Pacto original'!E30</f>
        <v>m³</v>
      </c>
      <c r="F27" s="9">
        <f>'Pacto original'!F30</f>
        <v>280.54000000000002</v>
      </c>
      <c r="G27" s="50"/>
      <c r="H27" s="15">
        <f t="shared" si="9"/>
        <v>93382</v>
      </c>
      <c r="I27" s="235"/>
      <c r="J27" s="34" t="str">
        <f t="shared" si="10"/>
        <v>Reaterro mecanizado de valas com retroescavadeira</v>
      </c>
      <c r="K27" s="15" t="str">
        <f t="shared" si="11"/>
        <v>m³</v>
      </c>
      <c r="L27" s="234"/>
      <c r="M27" s="45"/>
      <c r="N27" s="45">
        <f t="shared" si="6"/>
        <v>0</v>
      </c>
      <c r="O27" s="45">
        <f t="shared" si="7"/>
        <v>0</v>
      </c>
      <c r="P27" s="288">
        <f t="shared" si="8"/>
        <v>0</v>
      </c>
    </row>
    <row r="28" spans="1:16" ht="24.9" customHeight="1">
      <c r="A28" s="8" t="str">
        <f>'Pacto original'!A31</f>
        <v>2.2</v>
      </c>
      <c r="B28" s="8"/>
      <c r="C28" s="4"/>
      <c r="D28" s="35" t="str">
        <f>'Pacto original'!D31</f>
        <v>MURETA E ABRIGO GÁS</v>
      </c>
      <c r="E28" s="8"/>
      <c r="F28" s="9"/>
      <c r="G28" s="21"/>
      <c r="H28" s="15"/>
      <c r="I28" s="3"/>
      <c r="J28" s="36" t="str">
        <f t="shared" si="10"/>
        <v>MURETA E ABRIGO GÁS</v>
      </c>
      <c r="K28" s="15"/>
      <c r="L28" s="22"/>
      <c r="M28" s="213"/>
      <c r="N28" s="213"/>
      <c r="O28" s="213"/>
      <c r="P28" s="288"/>
    </row>
    <row r="29" spans="1:16" ht="24.9" customHeight="1">
      <c r="A29" s="8" t="str">
        <f>'Pacto original'!A32</f>
        <v>2.2.1</v>
      </c>
      <c r="B29" s="8">
        <f>'Pacto original'!B32</f>
        <v>93358</v>
      </c>
      <c r="C29" s="4" t="str">
        <f>'Pacto original'!C32</f>
        <v>SINAPI</v>
      </c>
      <c r="D29" s="33" t="str">
        <f>'Pacto original'!D32</f>
        <v>Escavação mecanizada com previsão de forma</v>
      </c>
      <c r="E29" s="8" t="str">
        <f>'Pacto original'!E32</f>
        <v>m³</v>
      </c>
      <c r="F29" s="9">
        <f>'Pacto original'!F32</f>
        <v>15.59</v>
      </c>
      <c r="G29" s="53"/>
      <c r="H29" s="15">
        <f t="shared" si="9"/>
        <v>93358</v>
      </c>
      <c r="I29" s="15"/>
      <c r="J29" s="34" t="str">
        <f t="shared" si="10"/>
        <v>Escavação mecanizada com previsão de forma</v>
      </c>
      <c r="K29" s="15" t="str">
        <f t="shared" si="11"/>
        <v>m³</v>
      </c>
      <c r="L29" s="47"/>
      <c r="M29" s="45"/>
      <c r="N29" s="45">
        <f t="shared" ref="N29:N33" si="12">M29+(M29*$F$5)</f>
        <v>0</v>
      </c>
      <c r="O29" s="45">
        <f t="shared" ref="O29:O33" si="13">L29*N29</f>
        <v>0</v>
      </c>
      <c r="P29" s="288">
        <f t="shared" si="8"/>
        <v>0</v>
      </c>
    </row>
    <row r="30" spans="1:16" ht="24.9" customHeight="1">
      <c r="A30" s="8" t="str">
        <f>'Pacto original'!A33</f>
        <v>2.2.2</v>
      </c>
      <c r="B30" s="8">
        <f>'Pacto original'!B33</f>
        <v>94098</v>
      </c>
      <c r="C30" s="4" t="str">
        <f>'Pacto original'!C33</f>
        <v>SINAPI</v>
      </c>
      <c r="D30" s="33" t="str">
        <f>'Pacto original'!D33</f>
        <v xml:space="preserve">Regularização e compactação do fundo de valas </v>
      </c>
      <c r="E30" s="8" t="str">
        <f>'Pacto original'!E33</f>
        <v>m²</v>
      </c>
      <c r="F30" s="9">
        <f>'Pacto original'!F33</f>
        <v>12.95</v>
      </c>
      <c r="G30" s="51"/>
      <c r="H30" s="15">
        <f t="shared" si="9"/>
        <v>94098</v>
      </c>
      <c r="I30" s="15"/>
      <c r="J30" s="34" t="str">
        <f t="shared" si="10"/>
        <v xml:space="preserve">Regularização e compactação do fundo de valas </v>
      </c>
      <c r="K30" s="15" t="str">
        <f t="shared" si="11"/>
        <v>m²</v>
      </c>
      <c r="L30" s="47"/>
      <c r="M30" s="45"/>
      <c r="N30" s="45">
        <f t="shared" si="12"/>
        <v>0</v>
      </c>
      <c r="O30" s="45">
        <f t="shared" si="13"/>
        <v>0</v>
      </c>
      <c r="P30" s="288">
        <f t="shared" si="8"/>
        <v>0</v>
      </c>
    </row>
    <row r="31" spans="1:16" ht="24.9" customHeight="1">
      <c r="A31" s="8" t="str">
        <f>'Pacto original'!A34</f>
        <v>2.2.3</v>
      </c>
      <c r="B31" s="8">
        <f>'Pacto original'!B34</f>
        <v>93382</v>
      </c>
      <c r="C31" s="4" t="str">
        <f>'Pacto original'!C34</f>
        <v>SINAPI</v>
      </c>
      <c r="D31" s="33" t="str">
        <f>'Pacto original'!D34</f>
        <v>Reaterro manual de valas com compactação mecanizada</v>
      </c>
      <c r="E31" s="8" t="str">
        <f>'Pacto original'!E34</f>
        <v>m³</v>
      </c>
      <c r="F31" s="9">
        <f>'Pacto original'!F34</f>
        <v>11.41</v>
      </c>
      <c r="G31" s="51"/>
      <c r="H31" s="15">
        <f t="shared" si="9"/>
        <v>93382</v>
      </c>
      <c r="I31" s="15"/>
      <c r="J31" s="34" t="str">
        <f t="shared" si="10"/>
        <v>Reaterro manual de valas com compactação mecanizada</v>
      </c>
      <c r="K31" s="15" t="str">
        <f t="shared" si="11"/>
        <v>m³</v>
      </c>
      <c r="L31" s="47"/>
      <c r="M31" s="45"/>
      <c r="N31" s="45">
        <f t="shared" si="12"/>
        <v>0</v>
      </c>
      <c r="O31" s="45">
        <f t="shared" si="13"/>
        <v>0</v>
      </c>
      <c r="P31" s="288">
        <f t="shared" si="8"/>
        <v>0</v>
      </c>
    </row>
    <row r="32" spans="1:16" ht="24.9" customHeight="1">
      <c r="A32" s="8" t="str">
        <f>'Pacto original'!A35</f>
        <v>2.3</v>
      </c>
      <c r="B32" s="8"/>
      <c r="C32" s="4"/>
      <c r="D32" s="35" t="str">
        <f>'Pacto original'!D35</f>
        <v>CASTELO D'ÁGUA</v>
      </c>
      <c r="E32" s="8"/>
      <c r="F32" s="9"/>
      <c r="G32" s="51"/>
      <c r="H32" s="15"/>
      <c r="I32" s="15"/>
      <c r="J32" s="36" t="str">
        <f t="shared" si="10"/>
        <v>CASTELO D'ÁGUA</v>
      </c>
      <c r="K32" s="15"/>
      <c r="L32" s="267"/>
      <c r="M32" s="213"/>
      <c r="N32" s="213"/>
      <c r="O32" s="213"/>
      <c r="P32" s="288"/>
    </row>
    <row r="33" spans="1:16" ht="24.9" customHeight="1">
      <c r="A33" s="8" t="str">
        <f>'Pacto original'!A36</f>
        <v>2.3.1</v>
      </c>
      <c r="B33" s="8">
        <f>'Pacto original'!B36</f>
        <v>93358</v>
      </c>
      <c r="C33" s="4" t="str">
        <f>'Pacto original'!C36</f>
        <v>SINAPI</v>
      </c>
      <c r="D33" s="33" t="str">
        <f>'Pacto original'!D36</f>
        <v>Escavação mecanizada com previsão de forma</v>
      </c>
      <c r="E33" s="8" t="str">
        <f>'Pacto original'!E36</f>
        <v>m³</v>
      </c>
      <c r="F33" s="9">
        <f>'Pacto original'!F36</f>
        <v>10.09</v>
      </c>
      <c r="G33" s="51"/>
      <c r="H33" s="15">
        <f t="shared" si="9"/>
        <v>93358</v>
      </c>
      <c r="I33" s="15"/>
      <c r="J33" s="34" t="str">
        <f t="shared" si="10"/>
        <v>Escavação mecanizada com previsão de forma</v>
      </c>
      <c r="K33" s="15" t="str">
        <f t="shared" si="11"/>
        <v>m³</v>
      </c>
      <c r="L33" s="12">
        <v>10.09</v>
      </c>
      <c r="M33" s="45">
        <v>71.680000000000007</v>
      </c>
      <c r="N33" s="45">
        <f t="shared" si="12"/>
        <v>94.080000000000013</v>
      </c>
      <c r="O33" s="45">
        <f t="shared" si="13"/>
        <v>949.26720000000012</v>
      </c>
      <c r="P33" s="288">
        <f t="shared" si="8"/>
        <v>3.3278540147997843E-4</v>
      </c>
    </row>
    <row r="34" spans="1:16" ht="24.9" customHeight="1">
      <c r="A34" s="8" t="str">
        <f>'Pacto original'!A37</f>
        <v>2.3.2</v>
      </c>
      <c r="B34" s="8">
        <v>101616</v>
      </c>
      <c r="C34" s="4" t="str">
        <f>'Pacto original'!C37</f>
        <v>SINAPI</v>
      </c>
      <c r="D34" s="33" t="str">
        <f>'Pacto original'!D37</f>
        <v xml:space="preserve">Regularização e compactação do fundo de valas </v>
      </c>
      <c r="E34" s="8" t="str">
        <f>'Pacto original'!E37</f>
        <v>m²</v>
      </c>
      <c r="F34" s="9">
        <f>'Pacto original'!F37</f>
        <v>12.96</v>
      </c>
      <c r="G34" s="51"/>
      <c r="H34" s="15">
        <f t="shared" si="9"/>
        <v>101616</v>
      </c>
      <c r="I34" s="15"/>
      <c r="J34" s="34" t="str">
        <f t="shared" si="10"/>
        <v xml:space="preserve">Regularização e compactação do fundo de valas </v>
      </c>
      <c r="K34" s="15" t="str">
        <f t="shared" si="11"/>
        <v>m²</v>
      </c>
      <c r="L34" s="12">
        <v>12.96</v>
      </c>
      <c r="M34" s="45">
        <v>5.48</v>
      </c>
      <c r="N34" s="45">
        <f t="shared" ref="N34:N35" si="14">M34+(M34*$F$5)</f>
        <v>7.1925000000000008</v>
      </c>
      <c r="O34" s="45">
        <f t="shared" ref="O34:O35" si="15">L34*N34</f>
        <v>93.214800000000011</v>
      </c>
      <c r="P34" s="288">
        <f t="shared" si="8"/>
        <v>3.2678390912354178E-5</v>
      </c>
    </row>
    <row r="35" spans="1:16" ht="24.9" customHeight="1">
      <c r="A35" s="8" t="str">
        <f>'Pacto original'!A38</f>
        <v>2.3.3</v>
      </c>
      <c r="B35" s="8">
        <f>'Pacto original'!B38</f>
        <v>93382</v>
      </c>
      <c r="C35" s="4" t="str">
        <f>'Pacto original'!C38</f>
        <v>SINAPI</v>
      </c>
      <c r="D35" s="33" t="str">
        <f>'Pacto original'!D38</f>
        <v>Reaterro manual de valas com compactação mecanizada</v>
      </c>
      <c r="E35" s="8" t="str">
        <f>'Pacto original'!E38</f>
        <v>m³</v>
      </c>
      <c r="F35" s="9">
        <f>'Pacto original'!F38</f>
        <v>2.31</v>
      </c>
      <c r="G35" s="21"/>
      <c r="H35" s="15">
        <f t="shared" si="9"/>
        <v>93382</v>
      </c>
      <c r="I35" s="3"/>
      <c r="J35" s="34" t="str">
        <f t="shared" si="10"/>
        <v>Reaterro manual de valas com compactação mecanizada</v>
      </c>
      <c r="K35" s="15" t="str">
        <f t="shared" si="11"/>
        <v>m³</v>
      </c>
      <c r="L35" s="12">
        <v>2.31</v>
      </c>
      <c r="M35" s="45">
        <v>23.19</v>
      </c>
      <c r="N35" s="45">
        <f t="shared" si="14"/>
        <v>30.436875000000001</v>
      </c>
      <c r="O35" s="45">
        <f t="shared" si="15"/>
        <v>70.309181250000009</v>
      </c>
      <c r="P35" s="288">
        <f t="shared" si="8"/>
        <v>2.464834886321767E-5</v>
      </c>
    </row>
    <row r="36" spans="1:16" s="265" customFormat="1" ht="24.9" customHeight="1">
      <c r="A36" s="210"/>
      <c r="B36" s="210"/>
      <c r="C36" s="19"/>
      <c r="D36" s="211"/>
      <c r="E36" s="210"/>
      <c r="F36" s="212"/>
      <c r="G36" s="266"/>
      <c r="H36" s="19"/>
      <c r="I36" s="18"/>
      <c r="J36" s="37"/>
      <c r="K36" s="19"/>
      <c r="L36" s="267"/>
      <c r="M36" s="213"/>
      <c r="N36" s="213"/>
      <c r="O36" s="213"/>
      <c r="P36" s="291"/>
    </row>
    <row r="37" spans="1:16" ht="24.9" customHeight="1">
      <c r="A37" s="238">
        <f>'Pacto original'!A41</f>
        <v>3</v>
      </c>
      <c r="B37" s="238"/>
      <c r="C37" s="239"/>
      <c r="D37" s="240" t="str">
        <f>'Pacto original'!D41</f>
        <v>FUNDAÇÕES</v>
      </c>
      <c r="E37" s="214"/>
      <c r="F37" s="216"/>
      <c r="G37" s="236"/>
      <c r="H37" s="215"/>
      <c r="I37" s="217"/>
      <c r="J37" s="218"/>
      <c r="K37" s="215"/>
      <c r="L37" s="237"/>
      <c r="M37" s="219"/>
      <c r="N37" s="219"/>
      <c r="O37" s="7">
        <f>SUM(O38:O79)</f>
        <v>39769.291931249994</v>
      </c>
      <c r="P37" s="292"/>
    </row>
    <row r="38" spans="1:16" ht="24.9" customHeight="1">
      <c r="A38" s="249" t="str">
        <f>'Pacto original'!A42</f>
        <v>3.1</v>
      </c>
      <c r="B38" s="210"/>
      <c r="C38" s="19"/>
      <c r="D38" s="250" t="str">
        <f>'Pacto original'!D42</f>
        <v>CONCRETO ARMADO PARA FUNDAÇÕES - SAPATAS</v>
      </c>
      <c r="E38" s="210"/>
      <c r="F38" s="212"/>
      <c r="G38" s="266"/>
      <c r="H38" s="19"/>
      <c r="I38" s="18"/>
      <c r="J38" s="285" t="str">
        <f>D38</f>
        <v>CONCRETO ARMADO PARA FUNDAÇÕES - SAPATAS</v>
      </c>
      <c r="K38" s="19"/>
      <c r="L38" s="267"/>
      <c r="M38" s="213"/>
      <c r="N38" s="213"/>
      <c r="O38" s="213"/>
      <c r="P38" s="291"/>
    </row>
    <row r="39" spans="1:16" ht="24.9" customHeight="1">
      <c r="A39" s="8" t="str">
        <f>'Pacto original'!A43</f>
        <v>3.1.1</v>
      </c>
      <c r="B39" s="8">
        <f>'Pacto original'!B43</f>
        <v>96619</v>
      </c>
      <c r="C39" s="4" t="str">
        <f>'Pacto original'!C43</f>
        <v>SINAPI</v>
      </c>
      <c r="D39" s="33" t="str">
        <f>'Pacto original'!D43</f>
        <v>Lastro de concreto não-estrutural, espessura 5cm - fundo de vala</v>
      </c>
      <c r="E39" s="8" t="str">
        <f>'Pacto original'!E43</f>
        <v>m²</v>
      </c>
      <c r="F39" s="9">
        <f>'Pacto original'!F43</f>
        <v>75.290000000000006</v>
      </c>
      <c r="G39" s="21"/>
      <c r="H39" s="3">
        <f>B39</f>
        <v>96619</v>
      </c>
      <c r="I39" s="3" t="str">
        <f>C39</f>
        <v>SINAPI</v>
      </c>
      <c r="J39" s="284" t="str">
        <f>D39</f>
        <v>Lastro de concreto não-estrutural, espessura 5cm - fundo de vala</v>
      </c>
      <c r="K39" s="4" t="str">
        <f>E39</f>
        <v>m²</v>
      </c>
      <c r="L39" s="12"/>
      <c r="M39" s="45"/>
      <c r="N39" s="45">
        <f t="shared" ref="N39:N47" si="16">M39+(M39*$F$5)</f>
        <v>0</v>
      </c>
      <c r="O39" s="45">
        <f t="shared" ref="O39:O47" si="17">L39*N39</f>
        <v>0</v>
      </c>
      <c r="P39" s="288">
        <f t="shared" ref="P39:P79" si="18">O39/$N$586</f>
        <v>0</v>
      </c>
    </row>
    <row r="40" spans="1:16" ht="24.9" customHeight="1">
      <c r="A40" s="8" t="str">
        <f>'Pacto original'!A44</f>
        <v>3.1.2</v>
      </c>
      <c r="B40" s="8">
        <f>'Pacto original'!B44</f>
        <v>96535</v>
      </c>
      <c r="C40" s="4" t="str">
        <f>'Pacto original'!C44</f>
        <v>SINAPI</v>
      </c>
      <c r="D40" s="33" t="str">
        <f>'Pacto original'!D44</f>
        <v>Forma de madeira em tábuas para fundações, com reaproveitamento</v>
      </c>
      <c r="E40" s="8" t="str">
        <f>'Pacto original'!E44</f>
        <v>m²</v>
      </c>
      <c r="F40" s="9">
        <f>'Pacto original'!F44</f>
        <v>160.87</v>
      </c>
      <c r="G40" s="51"/>
      <c r="H40" s="3">
        <f t="shared" ref="H40:H79" si="19">B40</f>
        <v>96535</v>
      </c>
      <c r="I40" s="3" t="str">
        <f t="shared" ref="I40:I79" si="20">C40</f>
        <v>SINAPI</v>
      </c>
      <c r="J40" s="284" t="str">
        <f t="shared" ref="J40:J79" si="21">D40</f>
        <v>Forma de madeira em tábuas para fundações, com reaproveitamento</v>
      </c>
      <c r="K40" s="4" t="str">
        <f t="shared" ref="K40:K79" si="22">E40</f>
        <v>m²</v>
      </c>
      <c r="L40" s="47"/>
      <c r="M40" s="45"/>
      <c r="N40" s="45">
        <f t="shared" si="16"/>
        <v>0</v>
      </c>
      <c r="O40" s="45">
        <f t="shared" si="17"/>
        <v>0</v>
      </c>
      <c r="P40" s="288">
        <f t="shared" si="18"/>
        <v>0</v>
      </c>
    </row>
    <row r="41" spans="1:16" ht="24.9" customHeight="1">
      <c r="A41" s="8" t="str">
        <f>'Pacto original'!A45</f>
        <v>3.1.3</v>
      </c>
      <c r="B41" s="8">
        <f>'Pacto original'!B45</f>
        <v>92916</v>
      </c>
      <c r="C41" s="4" t="str">
        <f>'Pacto original'!C45</f>
        <v>SINAPI</v>
      </c>
      <c r="D41" s="33" t="str">
        <f>'Pacto original'!D45</f>
        <v>Armação de aço CA-50 Ø 6,3mm; incluso fornecimento, corte, dobra e colocação</v>
      </c>
      <c r="E41" s="8" t="str">
        <f>'Pacto original'!E45</f>
        <v>kg</v>
      </c>
      <c r="F41" s="9">
        <f>'Pacto original'!F45</f>
        <v>450.26</v>
      </c>
      <c r="G41" s="51"/>
      <c r="H41" s="3">
        <f t="shared" si="19"/>
        <v>92916</v>
      </c>
      <c r="I41" s="3" t="str">
        <f t="shared" si="20"/>
        <v>SINAPI</v>
      </c>
      <c r="J41" s="284" t="str">
        <f t="shared" si="21"/>
        <v>Armação de aço CA-50 Ø 6,3mm; incluso fornecimento, corte, dobra e colocação</v>
      </c>
      <c r="K41" s="4" t="str">
        <f t="shared" si="22"/>
        <v>kg</v>
      </c>
      <c r="L41" s="47"/>
      <c r="M41" s="45"/>
      <c r="N41" s="45">
        <f t="shared" si="16"/>
        <v>0</v>
      </c>
      <c r="O41" s="45">
        <f t="shared" si="17"/>
        <v>0</v>
      </c>
      <c r="P41" s="288">
        <f t="shared" si="18"/>
        <v>0</v>
      </c>
    </row>
    <row r="42" spans="1:16" ht="24.9" customHeight="1">
      <c r="A42" s="8" t="str">
        <f>'Pacto original'!A46</f>
        <v>3.1.4</v>
      </c>
      <c r="B42" s="8">
        <f>'Pacto original'!B46</f>
        <v>92917</v>
      </c>
      <c r="C42" s="4" t="str">
        <f>'Pacto original'!C46</f>
        <v>SINAPI</v>
      </c>
      <c r="D42" s="33" t="str">
        <f>'Pacto original'!D46</f>
        <v>Armação de aço CA-50 Ø 8mm; incluso fornecimento, corte, dobra e colocação</v>
      </c>
      <c r="E42" s="8" t="str">
        <f>'Pacto original'!E46</f>
        <v>kg</v>
      </c>
      <c r="F42" s="9">
        <f>'Pacto original'!F46</f>
        <v>60.08</v>
      </c>
      <c r="G42" s="51"/>
      <c r="H42" s="3">
        <f t="shared" si="19"/>
        <v>92917</v>
      </c>
      <c r="I42" s="3" t="str">
        <f t="shared" si="20"/>
        <v>SINAPI</v>
      </c>
      <c r="J42" s="284" t="str">
        <f t="shared" si="21"/>
        <v>Armação de aço CA-50 Ø 8mm; incluso fornecimento, corte, dobra e colocação</v>
      </c>
      <c r="K42" s="4" t="str">
        <f t="shared" si="22"/>
        <v>kg</v>
      </c>
      <c r="L42" s="47"/>
      <c r="M42" s="45"/>
      <c r="N42" s="45">
        <f t="shared" si="16"/>
        <v>0</v>
      </c>
      <c r="O42" s="45">
        <f t="shared" si="17"/>
        <v>0</v>
      </c>
      <c r="P42" s="288">
        <f t="shared" si="18"/>
        <v>0</v>
      </c>
    </row>
    <row r="43" spans="1:16" ht="24.9" customHeight="1">
      <c r="A43" s="8" t="str">
        <f>'Pacto original'!A47</f>
        <v>3.1.5</v>
      </c>
      <c r="B43" s="8">
        <f>'Pacto original'!B47</f>
        <v>92919</v>
      </c>
      <c r="C43" s="4" t="str">
        <f>'Pacto original'!C47</f>
        <v>SINAPI</v>
      </c>
      <c r="D43" s="33" t="str">
        <f>'Pacto original'!D47</f>
        <v>Armação de aço CA-50 Ø 10mm; incluso fornecimento, corte, dobra e colocação</v>
      </c>
      <c r="E43" s="8" t="str">
        <f>'Pacto original'!E47</f>
        <v>kg</v>
      </c>
      <c r="F43" s="9">
        <f>'Pacto original'!F47</f>
        <v>562.26</v>
      </c>
      <c r="G43" s="51"/>
      <c r="H43" s="3">
        <f t="shared" si="19"/>
        <v>92919</v>
      </c>
      <c r="I43" s="3" t="str">
        <f t="shared" si="20"/>
        <v>SINAPI</v>
      </c>
      <c r="J43" s="284" t="str">
        <f t="shared" si="21"/>
        <v>Armação de aço CA-50 Ø 10mm; incluso fornecimento, corte, dobra e colocação</v>
      </c>
      <c r="K43" s="4" t="str">
        <f t="shared" si="22"/>
        <v>kg</v>
      </c>
      <c r="L43" s="47"/>
      <c r="M43" s="45"/>
      <c r="N43" s="45">
        <f t="shared" si="16"/>
        <v>0</v>
      </c>
      <c r="O43" s="45">
        <f t="shared" si="17"/>
        <v>0</v>
      </c>
      <c r="P43" s="288">
        <f t="shared" si="18"/>
        <v>0</v>
      </c>
    </row>
    <row r="44" spans="1:16" ht="24.9" customHeight="1">
      <c r="A44" s="8" t="str">
        <f>'Pacto original'!A48</f>
        <v>3.1.6</v>
      </c>
      <c r="B44" s="8">
        <f>'Pacto original'!B48</f>
        <v>92921</v>
      </c>
      <c r="C44" s="4" t="str">
        <f>'Pacto original'!C48</f>
        <v>SINAPI</v>
      </c>
      <c r="D44" s="33" t="str">
        <f>'Pacto original'!D48</f>
        <v>Armação de aço CA-50 Ø 12,5mm; incluso fornecimento, corte, dobra e colocação</v>
      </c>
      <c r="E44" s="8" t="str">
        <f>'Pacto original'!E48</f>
        <v>kg</v>
      </c>
      <c r="F44" s="9">
        <f>'Pacto original'!F48</f>
        <v>229.18</v>
      </c>
      <c r="G44" s="51"/>
      <c r="H44" s="3">
        <f t="shared" si="19"/>
        <v>92921</v>
      </c>
      <c r="I44" s="3" t="str">
        <f t="shared" si="20"/>
        <v>SINAPI</v>
      </c>
      <c r="J44" s="284" t="str">
        <f t="shared" si="21"/>
        <v>Armação de aço CA-50 Ø 12,5mm; incluso fornecimento, corte, dobra e colocação</v>
      </c>
      <c r="K44" s="4" t="str">
        <f t="shared" si="22"/>
        <v>kg</v>
      </c>
      <c r="L44" s="47"/>
      <c r="M44" s="45"/>
      <c r="N44" s="45">
        <f t="shared" si="16"/>
        <v>0</v>
      </c>
      <c r="O44" s="45">
        <f t="shared" si="17"/>
        <v>0</v>
      </c>
      <c r="P44" s="288">
        <f t="shared" si="18"/>
        <v>0</v>
      </c>
    </row>
    <row r="45" spans="1:16" ht="24.9" customHeight="1">
      <c r="A45" s="8" t="str">
        <f>'Pacto original'!A49</f>
        <v>3.1.7</v>
      </c>
      <c r="B45" s="8">
        <f>'Pacto original'!B49</f>
        <v>92915</v>
      </c>
      <c r="C45" s="4" t="str">
        <f>'Pacto original'!C49</f>
        <v>SINAPI</v>
      </c>
      <c r="D45" s="33" t="str">
        <f>'Pacto original'!D49</f>
        <v>Armação de aço CA-60 Ø 5,0mm; incluso fornecimento, corte, dobra e colocação</v>
      </c>
      <c r="E45" s="8" t="str">
        <f>'Pacto original'!E49</f>
        <v>kg</v>
      </c>
      <c r="F45" s="9">
        <f>'Pacto original'!F49</f>
        <v>154.06</v>
      </c>
      <c r="G45" s="252"/>
      <c r="H45" s="3">
        <f t="shared" si="19"/>
        <v>92915</v>
      </c>
      <c r="I45" s="3" t="str">
        <f t="shared" si="20"/>
        <v>SINAPI</v>
      </c>
      <c r="J45" s="284" t="str">
        <f t="shared" si="21"/>
        <v>Armação de aço CA-60 Ø 5,0mm; incluso fornecimento, corte, dobra e colocação</v>
      </c>
      <c r="K45" s="4" t="str">
        <f t="shared" si="22"/>
        <v>kg</v>
      </c>
      <c r="L45" s="254"/>
      <c r="M45" s="45"/>
      <c r="N45" s="45">
        <f t="shared" si="16"/>
        <v>0</v>
      </c>
      <c r="O45" s="45">
        <f t="shared" si="17"/>
        <v>0</v>
      </c>
      <c r="P45" s="288">
        <f t="shared" si="18"/>
        <v>0</v>
      </c>
    </row>
    <row r="46" spans="1:16" ht="24.9" customHeight="1">
      <c r="A46" s="8" t="str">
        <f>'Pacto original'!A50</f>
        <v>3.1.8</v>
      </c>
      <c r="B46" s="8">
        <f>'Pacto original'!B50</f>
        <v>96558</v>
      </c>
      <c r="C46" s="4" t="str">
        <f>'Pacto original'!C50</f>
        <v>SINAPI</v>
      </c>
      <c r="D46" s="33" t="str">
        <f>'Pacto original'!D50</f>
        <v>Concreto Bombeado fck= 25MPa; incluindo preparo, lançamento e adensamento</v>
      </c>
      <c r="E46" s="8" t="str">
        <f>'Pacto original'!E50</f>
        <v>m³</v>
      </c>
      <c r="F46" s="9">
        <f>'Pacto original'!F50</f>
        <v>23.14</v>
      </c>
      <c r="G46" s="50"/>
      <c r="H46" s="3">
        <f t="shared" si="19"/>
        <v>96558</v>
      </c>
      <c r="I46" s="3" t="str">
        <f t="shared" si="20"/>
        <v>SINAPI</v>
      </c>
      <c r="J46" s="284" t="str">
        <f t="shared" si="21"/>
        <v>Concreto Bombeado fck= 25MPa; incluindo preparo, lançamento e adensamento</v>
      </c>
      <c r="K46" s="4" t="str">
        <f t="shared" si="22"/>
        <v>m³</v>
      </c>
      <c r="L46" s="234"/>
      <c r="M46" s="45"/>
      <c r="N46" s="45">
        <f t="shared" si="16"/>
        <v>0</v>
      </c>
      <c r="O46" s="45">
        <f t="shared" si="17"/>
        <v>0</v>
      </c>
      <c r="P46" s="288">
        <f t="shared" si="18"/>
        <v>0</v>
      </c>
    </row>
    <row r="47" spans="1:16" ht="24.9" customHeight="1">
      <c r="A47" s="8" t="str">
        <f>'Pacto original'!A51</f>
        <v>3.2</v>
      </c>
      <c r="B47" s="8"/>
      <c r="C47" s="4"/>
      <c r="D47" s="35" t="str">
        <f>'Pacto original'!D51</f>
        <v>CONCRETO ARMADO PARA FUNDAÇÕES - VIGAS BALDRAMES</v>
      </c>
      <c r="E47" s="8"/>
      <c r="F47" s="9"/>
      <c r="G47" s="21"/>
      <c r="H47" s="3"/>
      <c r="I47" s="3"/>
      <c r="J47" s="285" t="str">
        <f t="shared" si="21"/>
        <v>CONCRETO ARMADO PARA FUNDAÇÕES - VIGAS BALDRAMES</v>
      </c>
      <c r="K47" s="4"/>
      <c r="L47" s="12"/>
      <c r="M47" s="45"/>
      <c r="N47" s="45">
        <f t="shared" si="16"/>
        <v>0</v>
      </c>
      <c r="O47" s="45">
        <f t="shared" si="17"/>
        <v>0</v>
      </c>
      <c r="P47" s="288">
        <f t="shared" si="18"/>
        <v>0</v>
      </c>
    </row>
    <row r="48" spans="1:16" ht="24.9" customHeight="1">
      <c r="A48" s="8" t="str">
        <f>'Pacto original'!A52</f>
        <v>3.2.1</v>
      </c>
      <c r="B48" s="8">
        <f>'Pacto original'!B52</f>
        <v>95241</v>
      </c>
      <c r="C48" s="4" t="str">
        <f>'Pacto original'!C52</f>
        <v>SINAPI</v>
      </c>
      <c r="D48" s="33" t="str">
        <f>'Pacto original'!D52</f>
        <v>Lastro de concreto não-estrutural, espessura 5cm - fundo de vala</v>
      </c>
      <c r="E48" s="8" t="str">
        <f>'Pacto original'!E52</f>
        <v>m²</v>
      </c>
      <c r="F48" s="9">
        <f>'Pacto original'!F52</f>
        <v>99.89</v>
      </c>
      <c r="G48" s="51"/>
      <c r="H48" s="3">
        <f t="shared" si="19"/>
        <v>95241</v>
      </c>
      <c r="I48" s="3" t="str">
        <f t="shared" si="20"/>
        <v>SINAPI</v>
      </c>
      <c r="J48" s="284" t="str">
        <f t="shared" si="21"/>
        <v>Lastro de concreto não-estrutural, espessura 5cm - fundo de vala</v>
      </c>
      <c r="K48" s="4" t="str">
        <f t="shared" si="22"/>
        <v>m²</v>
      </c>
      <c r="L48" s="48"/>
      <c r="M48" s="45"/>
      <c r="N48" s="45">
        <f t="shared" ref="N48:N50" si="23">M48+(M48*$F$5)</f>
        <v>0</v>
      </c>
      <c r="O48" s="45">
        <f t="shared" ref="O48:O50" si="24">L48*N48</f>
        <v>0</v>
      </c>
      <c r="P48" s="288">
        <f t="shared" si="18"/>
        <v>0</v>
      </c>
    </row>
    <row r="49" spans="1:16" ht="24.9" customHeight="1">
      <c r="A49" s="8" t="str">
        <f>'Pacto original'!A53</f>
        <v>3.2.2</v>
      </c>
      <c r="B49" s="8">
        <f>'Pacto original'!B53</f>
        <v>83534</v>
      </c>
      <c r="C49" s="4" t="str">
        <f>'Pacto original'!C53</f>
        <v>SINAPI</v>
      </c>
      <c r="D49" s="33" t="str">
        <f>'Pacto original'!D53</f>
        <v>Lastro de concreto não-estrutural, espessura 7cm, com impermeabilizante - entre baldrames</v>
      </c>
      <c r="E49" s="8" t="str">
        <f>'Pacto original'!E53</f>
        <v>m³</v>
      </c>
      <c r="F49" s="9">
        <f>'Pacto original'!F53</f>
        <v>95.94</v>
      </c>
      <c r="G49" s="51"/>
      <c r="H49" s="3">
        <f t="shared" si="19"/>
        <v>83534</v>
      </c>
      <c r="I49" s="3" t="str">
        <f t="shared" si="20"/>
        <v>SINAPI</v>
      </c>
      <c r="J49" s="284" t="str">
        <f t="shared" si="21"/>
        <v>Lastro de concreto não-estrutural, espessura 7cm, com impermeabilizante - entre baldrames</v>
      </c>
      <c r="K49" s="4" t="str">
        <f t="shared" si="22"/>
        <v>m³</v>
      </c>
      <c r="L49" s="48"/>
      <c r="M49" s="45"/>
      <c r="N49" s="45">
        <f t="shared" si="23"/>
        <v>0</v>
      </c>
      <c r="O49" s="45">
        <f t="shared" si="24"/>
        <v>0</v>
      </c>
      <c r="P49" s="288">
        <f t="shared" si="18"/>
        <v>0</v>
      </c>
    </row>
    <row r="50" spans="1:16" ht="24.9" customHeight="1">
      <c r="A50" s="8" t="str">
        <f>'Pacto original'!A54</f>
        <v>3.2.3</v>
      </c>
      <c r="B50" s="8">
        <f>'Pacto original'!B54</f>
        <v>96536</v>
      </c>
      <c r="C50" s="4" t="str">
        <f>'Pacto original'!C54</f>
        <v>SINAPI</v>
      </c>
      <c r="D50" s="33" t="str">
        <f>'Pacto original'!D54</f>
        <v>Forma de madeira em tábuas para fundações, com reaproveitamento</v>
      </c>
      <c r="E50" s="8" t="str">
        <f>'Pacto original'!E54</f>
        <v>m²</v>
      </c>
      <c r="F50" s="9">
        <f>'Pacto original'!F54</f>
        <v>593.99</v>
      </c>
      <c r="G50" s="51"/>
      <c r="H50" s="3">
        <f t="shared" si="19"/>
        <v>96536</v>
      </c>
      <c r="I50" s="3" t="str">
        <f t="shared" si="20"/>
        <v>SINAPI</v>
      </c>
      <c r="J50" s="284" t="str">
        <f t="shared" si="21"/>
        <v>Forma de madeira em tábuas para fundações, com reaproveitamento</v>
      </c>
      <c r="K50" s="4" t="str">
        <f t="shared" si="22"/>
        <v>m²</v>
      </c>
      <c r="L50" s="48"/>
      <c r="M50" s="45"/>
      <c r="N50" s="45">
        <f t="shared" si="23"/>
        <v>0</v>
      </c>
      <c r="O50" s="45">
        <f t="shared" si="24"/>
        <v>0</v>
      </c>
      <c r="P50" s="288">
        <f t="shared" si="18"/>
        <v>0</v>
      </c>
    </row>
    <row r="51" spans="1:16" ht="24.9" customHeight="1">
      <c r="A51" s="8" t="str">
        <f>'Pacto original'!A55</f>
        <v>3.2.4</v>
      </c>
      <c r="B51" s="8">
        <f>'Pacto original'!B55</f>
        <v>92916</v>
      </c>
      <c r="C51" s="4" t="str">
        <f>'Pacto original'!C55</f>
        <v>SINAPI</v>
      </c>
      <c r="D51" s="33" t="str">
        <f>'Pacto original'!D55</f>
        <v>Armação de aço CA-50 Ø 6,3mm; incluso fornecimento, corte, dobra e colocação</v>
      </c>
      <c r="E51" s="8" t="str">
        <f>'Pacto original'!E55</f>
        <v>kg</v>
      </c>
      <c r="F51" s="9">
        <f>'Pacto original'!F55</f>
        <v>0.17</v>
      </c>
      <c r="G51" s="51"/>
      <c r="H51" s="3">
        <f t="shared" si="19"/>
        <v>92916</v>
      </c>
      <c r="I51" s="3" t="str">
        <f t="shared" si="20"/>
        <v>SINAPI</v>
      </c>
      <c r="J51" s="284" t="str">
        <f t="shared" si="21"/>
        <v>Armação de aço CA-50 Ø 6,3mm; incluso fornecimento, corte, dobra e colocação</v>
      </c>
      <c r="K51" s="4" t="str">
        <f t="shared" si="22"/>
        <v>kg</v>
      </c>
      <c r="L51" s="48"/>
      <c r="M51" s="45"/>
      <c r="N51" s="45">
        <f t="shared" ref="N51:N59" si="25">M51+(M51*$F$5)</f>
        <v>0</v>
      </c>
      <c r="O51" s="45">
        <f t="shared" ref="O51:O59" si="26">L51*N51</f>
        <v>0</v>
      </c>
      <c r="P51" s="288">
        <f t="shared" si="18"/>
        <v>0</v>
      </c>
    </row>
    <row r="52" spans="1:16" ht="24.9" customHeight="1">
      <c r="A52" s="8" t="str">
        <f>'Pacto original'!A56</f>
        <v>3.2.5</v>
      </c>
      <c r="B52" s="8">
        <f>'Pacto original'!B56</f>
        <v>92917</v>
      </c>
      <c r="C52" s="4" t="str">
        <f>'Pacto original'!C56</f>
        <v>SINAPI</v>
      </c>
      <c r="D52" s="33" t="str">
        <f>'Pacto original'!D56</f>
        <v>Armação de aço CA-50 Ø 8mm; incluso fornecimento, corte, dobra e colocação</v>
      </c>
      <c r="E52" s="8" t="str">
        <f>'Pacto original'!E56</f>
        <v>kg</v>
      </c>
      <c r="F52" s="9">
        <f>'Pacto original'!F56</f>
        <v>804.86</v>
      </c>
      <c r="G52" s="51"/>
      <c r="H52" s="3">
        <f t="shared" si="19"/>
        <v>92917</v>
      </c>
      <c r="I52" s="3" t="str">
        <f t="shared" si="20"/>
        <v>SINAPI</v>
      </c>
      <c r="J52" s="284" t="str">
        <f t="shared" si="21"/>
        <v>Armação de aço CA-50 Ø 8mm; incluso fornecimento, corte, dobra e colocação</v>
      </c>
      <c r="K52" s="4" t="str">
        <f t="shared" si="22"/>
        <v>kg</v>
      </c>
      <c r="L52" s="44"/>
      <c r="M52" s="45"/>
      <c r="N52" s="45">
        <f t="shared" si="25"/>
        <v>0</v>
      </c>
      <c r="O52" s="45">
        <f t="shared" si="26"/>
        <v>0</v>
      </c>
      <c r="P52" s="288">
        <f t="shared" si="18"/>
        <v>0</v>
      </c>
    </row>
    <row r="53" spans="1:16" ht="24.9" customHeight="1">
      <c r="A53" s="8" t="str">
        <f>'Pacto original'!A57</f>
        <v>3.2.6</v>
      </c>
      <c r="B53" s="8">
        <f>'Pacto original'!B57</f>
        <v>92919</v>
      </c>
      <c r="C53" s="4" t="str">
        <f>'Pacto original'!C57</f>
        <v>SINAPI</v>
      </c>
      <c r="D53" s="33" t="str">
        <f>'Pacto original'!D57</f>
        <v>Armação de aço CA-50 Ø 10mm; incluso fornecimento, corte, dobra e colocação</v>
      </c>
      <c r="E53" s="8" t="str">
        <f>'Pacto original'!E57</f>
        <v>kg</v>
      </c>
      <c r="F53" s="9">
        <f>'Pacto original'!F57</f>
        <v>88.18</v>
      </c>
      <c r="G53" s="51"/>
      <c r="H53" s="3">
        <f t="shared" si="19"/>
        <v>92919</v>
      </c>
      <c r="I53" s="3" t="str">
        <f t="shared" si="20"/>
        <v>SINAPI</v>
      </c>
      <c r="J53" s="284" t="str">
        <f t="shared" si="21"/>
        <v>Armação de aço CA-50 Ø 10mm; incluso fornecimento, corte, dobra e colocação</v>
      </c>
      <c r="K53" s="4" t="str">
        <f t="shared" si="22"/>
        <v>kg</v>
      </c>
      <c r="L53" s="48"/>
      <c r="M53" s="45"/>
      <c r="N53" s="45">
        <f t="shared" si="25"/>
        <v>0</v>
      </c>
      <c r="O53" s="45">
        <f t="shared" si="26"/>
        <v>0</v>
      </c>
      <c r="P53" s="288">
        <f t="shared" si="18"/>
        <v>0</v>
      </c>
    </row>
    <row r="54" spans="1:16" ht="24.9" customHeight="1">
      <c r="A54" s="8" t="str">
        <f>'Pacto original'!A58</f>
        <v>3.2.7</v>
      </c>
      <c r="B54" s="8">
        <f>'Pacto original'!B58</f>
        <v>92921</v>
      </c>
      <c r="C54" s="4" t="str">
        <f>'Pacto original'!C58</f>
        <v>SINAPI</v>
      </c>
      <c r="D54" s="33" t="str">
        <f>'Pacto original'!D58</f>
        <v>Armação de aço CA-50 Ø 12,5mm; incluso fornecimento, corte, dobra e colocação</v>
      </c>
      <c r="E54" s="8" t="str">
        <f>'Pacto original'!E58</f>
        <v>kg</v>
      </c>
      <c r="F54" s="9">
        <f>'Pacto original'!F58</f>
        <v>24.33</v>
      </c>
      <c r="G54" s="51"/>
      <c r="H54" s="3">
        <f t="shared" si="19"/>
        <v>92921</v>
      </c>
      <c r="I54" s="3" t="str">
        <f t="shared" si="20"/>
        <v>SINAPI</v>
      </c>
      <c r="J54" s="284" t="str">
        <f t="shared" si="21"/>
        <v>Armação de aço CA-50 Ø 12,5mm; incluso fornecimento, corte, dobra e colocação</v>
      </c>
      <c r="K54" s="4" t="str">
        <f t="shared" si="22"/>
        <v>kg</v>
      </c>
      <c r="L54" s="48"/>
      <c r="M54" s="45"/>
      <c r="N54" s="45">
        <f t="shared" si="25"/>
        <v>0</v>
      </c>
      <c r="O54" s="45">
        <f t="shared" si="26"/>
        <v>0</v>
      </c>
      <c r="P54" s="288">
        <f t="shared" si="18"/>
        <v>0</v>
      </c>
    </row>
    <row r="55" spans="1:16" ht="24.9" customHeight="1">
      <c r="A55" s="8" t="str">
        <f>'Pacto original'!A59</f>
        <v>3.2.8</v>
      </c>
      <c r="B55" s="8">
        <f>'Pacto original'!B59</f>
        <v>92915</v>
      </c>
      <c r="C55" s="4" t="str">
        <f>'Pacto original'!C59</f>
        <v>SINAPI</v>
      </c>
      <c r="D55" s="33" t="str">
        <f>'Pacto original'!D59</f>
        <v>Armação de aço CA-60 Ø 5,0mm; incluso fornecimento, corte, dobra e colocação</v>
      </c>
      <c r="E55" s="8" t="str">
        <f>'Pacto original'!E59</f>
        <v>kg</v>
      </c>
      <c r="F55" s="9">
        <f>'Pacto original'!F59</f>
        <v>405.01</v>
      </c>
      <c r="G55" s="51"/>
      <c r="H55" s="3">
        <f t="shared" si="19"/>
        <v>92915</v>
      </c>
      <c r="I55" s="3" t="str">
        <f t="shared" si="20"/>
        <v>SINAPI</v>
      </c>
      <c r="J55" s="284" t="str">
        <f t="shared" si="21"/>
        <v>Armação de aço CA-60 Ø 5,0mm; incluso fornecimento, corte, dobra e colocação</v>
      </c>
      <c r="K55" s="4" t="str">
        <f t="shared" si="22"/>
        <v>kg</v>
      </c>
      <c r="L55" s="48"/>
      <c r="M55" s="45"/>
      <c r="N55" s="45">
        <f t="shared" si="25"/>
        <v>0</v>
      </c>
      <c r="O55" s="45">
        <f t="shared" si="26"/>
        <v>0</v>
      </c>
      <c r="P55" s="288">
        <f t="shared" si="18"/>
        <v>0</v>
      </c>
    </row>
    <row r="56" spans="1:16" ht="24.9" customHeight="1">
      <c r="A56" s="8" t="str">
        <f>'Pacto original'!A60</f>
        <v>3.2.9</v>
      </c>
      <c r="B56" s="8">
        <f>'Pacto original'!B60</f>
        <v>96557</v>
      </c>
      <c r="C56" s="4" t="str">
        <f>'Pacto original'!C60</f>
        <v>SINAPI</v>
      </c>
      <c r="D56" s="33" t="str">
        <f>'Pacto original'!D60</f>
        <v>Concreto Bombeado fck= 25MPa; incluindo preparo, lançamento e adensamento</v>
      </c>
      <c r="E56" s="8" t="str">
        <f>'Pacto original'!E60</f>
        <v>m³</v>
      </c>
      <c r="F56" s="9">
        <f>'Pacto original'!F60</f>
        <v>39.96</v>
      </c>
      <c r="G56" s="51"/>
      <c r="H56" s="3">
        <f t="shared" si="19"/>
        <v>96557</v>
      </c>
      <c r="I56" s="3" t="str">
        <f t="shared" si="20"/>
        <v>SINAPI</v>
      </c>
      <c r="J56" s="284" t="str">
        <f t="shared" si="21"/>
        <v>Concreto Bombeado fck= 25MPa; incluindo preparo, lançamento e adensamento</v>
      </c>
      <c r="K56" s="4" t="str">
        <f t="shared" si="22"/>
        <v>m³</v>
      </c>
      <c r="L56" s="48"/>
      <c r="M56" s="45"/>
      <c r="N56" s="45">
        <f t="shared" si="25"/>
        <v>0</v>
      </c>
      <c r="O56" s="45">
        <f t="shared" si="26"/>
        <v>0</v>
      </c>
      <c r="P56" s="288">
        <f t="shared" si="18"/>
        <v>0</v>
      </c>
    </row>
    <row r="57" spans="1:16" s="243" customFormat="1" ht="24.9" customHeight="1">
      <c r="A57" s="241" t="str">
        <f>'Pacto original'!A61</f>
        <v>3.3</v>
      </c>
      <c r="B57" s="241"/>
      <c r="C57" s="3"/>
      <c r="D57" s="35" t="str">
        <f>'Pacto original'!D61</f>
        <v>FUNDAÇÃO DO CASTELO D'ÁGUA</v>
      </c>
      <c r="E57" s="241"/>
      <c r="F57" s="274"/>
      <c r="G57" s="275"/>
      <c r="H57" s="3"/>
      <c r="I57" s="3"/>
      <c r="J57" s="285" t="str">
        <f t="shared" si="21"/>
        <v>FUNDAÇÃO DO CASTELO D'ÁGUA</v>
      </c>
      <c r="K57" s="3"/>
      <c r="L57" s="283"/>
      <c r="M57" s="282"/>
      <c r="N57" s="282"/>
      <c r="O57" s="282"/>
      <c r="P57" s="288"/>
    </row>
    <row r="58" spans="1:16" ht="24.9" customHeight="1">
      <c r="A58" s="8" t="str">
        <f>'Pacto original'!A62</f>
        <v>3.3.1</v>
      </c>
      <c r="B58" s="8">
        <v>100896</v>
      </c>
      <c r="C58" s="4" t="str">
        <f>'Pacto original'!C62</f>
        <v>SINAPI</v>
      </c>
      <c r="D58" s="33" t="str">
        <f>'Pacto original'!D62</f>
        <v>Estaca escavada mecanicamente com 25 cm de diametro, sem armação</v>
      </c>
      <c r="E58" s="8" t="str">
        <f>'Pacto original'!E62</f>
        <v>m</v>
      </c>
      <c r="F58" s="9">
        <f>'Pacto original'!F62</f>
        <v>63</v>
      </c>
      <c r="G58" s="252"/>
      <c r="H58" s="3">
        <f t="shared" si="19"/>
        <v>100896</v>
      </c>
      <c r="I58" s="3" t="str">
        <f t="shared" si="20"/>
        <v>SINAPI</v>
      </c>
      <c r="J58" s="284" t="str">
        <f t="shared" si="21"/>
        <v>Estaca escavada mecanicamente com 25 cm de diametro, sem armação</v>
      </c>
      <c r="K58" s="4" t="str">
        <f t="shared" si="22"/>
        <v>m</v>
      </c>
      <c r="L58" s="254">
        <v>63</v>
      </c>
      <c r="M58" s="45">
        <v>64.37</v>
      </c>
      <c r="N58" s="45">
        <f t="shared" si="25"/>
        <v>84.485624999999999</v>
      </c>
      <c r="O58" s="45">
        <f t="shared" si="26"/>
        <v>5322.5943749999997</v>
      </c>
      <c r="P58" s="288">
        <f t="shared" si="18"/>
        <v>1.8659463910682362E-3</v>
      </c>
    </row>
    <row r="59" spans="1:16" ht="24.9" customHeight="1">
      <c r="A59" s="8" t="str">
        <f>'Pacto original'!A63</f>
        <v>3.3.2</v>
      </c>
      <c r="B59" s="8">
        <f>'Pacto original'!B63</f>
        <v>95601</v>
      </c>
      <c r="C59" s="4" t="str">
        <f>'Pacto original'!C63</f>
        <v>SINAPI</v>
      </c>
      <c r="D59" s="33" t="str">
        <f>'Pacto original'!D63</f>
        <v>Arrasamento mecanico de estaca de concreto armado, diametros de até 40 cm</v>
      </c>
      <c r="E59" s="8" t="str">
        <f>'Pacto original'!E63</f>
        <v>un</v>
      </c>
      <c r="F59" s="9">
        <f>'Pacto original'!F63</f>
        <v>9</v>
      </c>
      <c r="G59" s="50"/>
      <c r="H59" s="3">
        <f t="shared" si="19"/>
        <v>95601</v>
      </c>
      <c r="I59" s="3" t="str">
        <f t="shared" si="20"/>
        <v>SINAPI</v>
      </c>
      <c r="J59" s="284" t="str">
        <f t="shared" si="21"/>
        <v>Arrasamento mecanico de estaca de concreto armado, diametros de até 40 cm</v>
      </c>
      <c r="K59" s="4" t="str">
        <f t="shared" si="22"/>
        <v>un</v>
      </c>
      <c r="L59" s="22">
        <v>9</v>
      </c>
      <c r="M59" s="45">
        <v>15.19</v>
      </c>
      <c r="N59" s="45">
        <f t="shared" si="25"/>
        <v>19.936875000000001</v>
      </c>
      <c r="O59" s="45">
        <f t="shared" si="26"/>
        <v>179.43187499999999</v>
      </c>
      <c r="P59" s="288">
        <f t="shared" si="18"/>
        <v>6.2903583480162695E-5</v>
      </c>
    </row>
    <row r="60" spans="1:16" ht="24.9" customHeight="1">
      <c r="A60" s="8" t="str">
        <f>'Pacto original'!A64</f>
        <v>3.3.3</v>
      </c>
      <c r="B60" s="8">
        <f>'Pacto original'!B64</f>
        <v>95241</v>
      </c>
      <c r="C60" s="4" t="str">
        <f>'Pacto original'!C64</f>
        <v>SINAPI</v>
      </c>
      <c r="D60" s="33" t="str">
        <f>'Pacto original'!D64</f>
        <v>Lastro de concreto não-estrutural, espessura 5cm</v>
      </c>
      <c r="E60" s="8" t="str">
        <f>'Pacto original'!E64</f>
        <v>m²</v>
      </c>
      <c r="F60" s="9">
        <f>'Pacto original'!F64</f>
        <v>12.96</v>
      </c>
      <c r="G60" s="51"/>
      <c r="H60" s="3">
        <f t="shared" si="19"/>
        <v>95241</v>
      </c>
      <c r="I60" s="3" t="str">
        <f t="shared" si="20"/>
        <v>SINAPI</v>
      </c>
      <c r="J60" s="284" t="str">
        <f t="shared" si="21"/>
        <v>Lastro de concreto não-estrutural, espessura 5cm</v>
      </c>
      <c r="K60" s="4" t="str">
        <f t="shared" si="22"/>
        <v>m²</v>
      </c>
      <c r="L60" s="9">
        <v>12.96</v>
      </c>
      <c r="M60" s="45">
        <v>35.479999999999997</v>
      </c>
      <c r="N60" s="45">
        <f t="shared" ref="N60:N66" si="27">M60+(M60*$F$5)</f>
        <v>46.567499999999995</v>
      </c>
      <c r="O60" s="45">
        <f t="shared" ref="O60:O66" si="28">L60*N60</f>
        <v>603.51480000000004</v>
      </c>
      <c r="P60" s="288">
        <f t="shared" si="18"/>
        <v>2.1157469152743177E-4</v>
      </c>
    </row>
    <row r="61" spans="1:16" ht="24.9" customHeight="1">
      <c r="A61" s="8" t="str">
        <f>'Pacto original'!A65</f>
        <v>3.3.4</v>
      </c>
      <c r="B61" s="8">
        <f>'Pacto original'!B65</f>
        <v>96534</v>
      </c>
      <c r="C61" s="4" t="str">
        <f>'Pacto original'!C65</f>
        <v>SINAPI</v>
      </c>
      <c r="D61" s="33" t="str">
        <f>'Pacto original'!D65</f>
        <v>Forma de madeira em tábuas para fundações, com reaproveitamento</v>
      </c>
      <c r="E61" s="8" t="str">
        <f>'Pacto original'!E65</f>
        <v>m²</v>
      </c>
      <c r="F61" s="9">
        <f>'Pacto original'!F65</f>
        <v>8.64</v>
      </c>
      <c r="G61" s="51"/>
      <c r="H61" s="3">
        <f t="shared" si="19"/>
        <v>96534</v>
      </c>
      <c r="I61" s="3" t="str">
        <f t="shared" si="20"/>
        <v>SINAPI</v>
      </c>
      <c r="J61" s="284" t="str">
        <f t="shared" si="21"/>
        <v>Forma de madeira em tábuas para fundações, com reaproveitamento</v>
      </c>
      <c r="K61" s="4" t="str">
        <f t="shared" si="22"/>
        <v>m²</v>
      </c>
      <c r="L61" s="9">
        <v>8.64</v>
      </c>
      <c r="M61" s="45">
        <v>69.94</v>
      </c>
      <c r="N61" s="45">
        <f t="shared" si="27"/>
        <v>91.796250000000001</v>
      </c>
      <c r="O61" s="45">
        <f t="shared" si="28"/>
        <v>793.1196000000001</v>
      </c>
      <c r="P61" s="288">
        <f t="shared" si="18"/>
        <v>2.7804460588930061E-4</v>
      </c>
    </row>
    <row r="62" spans="1:16" ht="24.9" customHeight="1">
      <c r="A62" s="8" t="str">
        <f>'Pacto original'!A66</f>
        <v>3.3.5</v>
      </c>
      <c r="B62" s="8">
        <f>'Pacto original'!B66</f>
        <v>92919</v>
      </c>
      <c r="C62" s="4" t="str">
        <f>'Pacto original'!C66</f>
        <v>SINAPI</v>
      </c>
      <c r="D62" s="33" t="str">
        <f>'Pacto original'!D66</f>
        <v>Armação de aço CA-50 Ø 10mm; incluso fornecimento, corte, dobra e colocação</v>
      </c>
      <c r="E62" s="8" t="str">
        <f>'Pacto original'!E66</f>
        <v>kg</v>
      </c>
      <c r="F62" s="9">
        <f>'Pacto original'!F66</f>
        <v>238.29</v>
      </c>
      <c r="G62" s="51"/>
      <c r="H62" s="3">
        <f t="shared" si="19"/>
        <v>92919</v>
      </c>
      <c r="I62" s="3" t="str">
        <f t="shared" si="20"/>
        <v>SINAPI</v>
      </c>
      <c r="J62" s="284" t="str">
        <f t="shared" si="21"/>
        <v>Armação de aço CA-50 Ø 10mm; incluso fornecimento, corte, dobra e colocação</v>
      </c>
      <c r="K62" s="4" t="str">
        <f t="shared" si="22"/>
        <v>kg</v>
      </c>
      <c r="L62" s="9">
        <v>238.29</v>
      </c>
      <c r="M62" s="45">
        <v>10.78</v>
      </c>
      <c r="N62" s="45">
        <f t="shared" si="27"/>
        <v>14.14875</v>
      </c>
      <c r="O62" s="45">
        <f t="shared" si="28"/>
        <v>3371.5056374999999</v>
      </c>
      <c r="P62" s="288">
        <f t="shared" si="18"/>
        <v>1.1819515697660764E-3</v>
      </c>
    </row>
    <row r="63" spans="1:16" ht="24.9" customHeight="1">
      <c r="A63" s="8" t="str">
        <f>'Pacto original'!A67</f>
        <v>3.3.6</v>
      </c>
      <c r="B63" s="8">
        <f>'Pacto original'!B67</f>
        <v>92921</v>
      </c>
      <c r="C63" s="4" t="str">
        <f>'Pacto original'!C67</f>
        <v>SINAPI</v>
      </c>
      <c r="D63" s="33" t="str">
        <f>'Pacto original'!D67</f>
        <v>Armação de aço CA-50 Ø 12,5mm; incluso fornecimento, corte, dobra e colocação</v>
      </c>
      <c r="E63" s="8" t="str">
        <f>'Pacto original'!E67</f>
        <v>kg</v>
      </c>
      <c r="F63" s="9">
        <f>'Pacto original'!F67</f>
        <v>199.34</v>
      </c>
      <c r="G63" s="51"/>
      <c r="H63" s="3">
        <f t="shared" si="19"/>
        <v>92921</v>
      </c>
      <c r="I63" s="3" t="str">
        <f t="shared" si="20"/>
        <v>SINAPI</v>
      </c>
      <c r="J63" s="284" t="str">
        <f t="shared" si="21"/>
        <v>Armação de aço CA-50 Ø 12,5mm; incluso fornecimento, corte, dobra e colocação</v>
      </c>
      <c r="K63" s="4" t="str">
        <f t="shared" si="22"/>
        <v>kg</v>
      </c>
      <c r="L63" s="9">
        <v>199.34</v>
      </c>
      <c r="M63" s="45">
        <v>8.92</v>
      </c>
      <c r="N63" s="45">
        <f t="shared" si="27"/>
        <v>11.7075</v>
      </c>
      <c r="O63" s="45">
        <f t="shared" si="28"/>
        <v>2333.7730499999998</v>
      </c>
      <c r="P63" s="288">
        <f t="shared" si="18"/>
        <v>8.1815278291233874E-4</v>
      </c>
    </row>
    <row r="64" spans="1:16" ht="24.9" customHeight="1">
      <c r="A64" s="8" t="str">
        <f>'Pacto original'!A68</f>
        <v>3.3.7</v>
      </c>
      <c r="B64" s="8">
        <f>'Pacto original'!B68</f>
        <v>92924</v>
      </c>
      <c r="C64" s="4" t="str">
        <f>'Pacto original'!C68</f>
        <v>SINAPI</v>
      </c>
      <c r="D64" s="33" t="str">
        <f>'Pacto original'!D68</f>
        <v>Armação de aço CA-50 Ø 25mm; incluso fornecimento, corte, dobra e colocação</v>
      </c>
      <c r="E64" s="8" t="str">
        <f>'Pacto original'!E68</f>
        <v>kg</v>
      </c>
      <c r="F64" s="9">
        <f>'Pacto original'!F68</f>
        <v>18.489999999999998</v>
      </c>
      <c r="G64" s="252"/>
      <c r="H64" s="3">
        <f t="shared" si="19"/>
        <v>92924</v>
      </c>
      <c r="I64" s="3" t="str">
        <f t="shared" si="20"/>
        <v>SINAPI</v>
      </c>
      <c r="J64" s="284" t="str">
        <f t="shared" si="21"/>
        <v>Armação de aço CA-50 Ø 25mm; incluso fornecimento, corte, dobra e colocação</v>
      </c>
      <c r="K64" s="4" t="str">
        <f t="shared" si="22"/>
        <v>kg</v>
      </c>
      <c r="L64" s="254">
        <v>18.489999999999998</v>
      </c>
      <c r="M64" s="45">
        <v>9.31</v>
      </c>
      <c r="N64" s="45">
        <f t="shared" si="27"/>
        <v>12.219375000000001</v>
      </c>
      <c r="O64" s="45">
        <f t="shared" si="28"/>
        <v>225.93624375000002</v>
      </c>
      <c r="P64" s="288">
        <f t="shared" si="18"/>
        <v>7.9206659184286583E-5</v>
      </c>
    </row>
    <row r="65" spans="1:16" ht="24.9" customHeight="1">
      <c r="A65" s="8" t="str">
        <f>'Pacto original'!A69</f>
        <v>3.3.8</v>
      </c>
      <c r="B65" s="8">
        <f>'Pacto original'!B69</f>
        <v>92915</v>
      </c>
      <c r="C65" s="4" t="str">
        <f>'Pacto original'!C69</f>
        <v>SINAPI</v>
      </c>
      <c r="D65" s="33" t="str">
        <f>'Pacto original'!D69</f>
        <v>Armação de aço CA-60 Ø 4,2mm; incluso fornecimento, corte, dobra e colocação</v>
      </c>
      <c r="E65" s="8" t="str">
        <f>'Pacto original'!E69</f>
        <v>kg</v>
      </c>
      <c r="F65" s="9">
        <f>'Pacto original'!F69</f>
        <v>23.54</v>
      </c>
      <c r="G65" s="50"/>
      <c r="H65" s="3">
        <f t="shared" si="19"/>
        <v>92915</v>
      </c>
      <c r="I65" s="3" t="str">
        <f t="shared" si="20"/>
        <v>SINAPI</v>
      </c>
      <c r="J65" s="284" t="str">
        <f t="shared" si="21"/>
        <v>Armação de aço CA-60 Ø 4,2mm; incluso fornecimento, corte, dobra e colocação</v>
      </c>
      <c r="K65" s="4" t="str">
        <f t="shared" si="22"/>
        <v>kg</v>
      </c>
      <c r="L65" s="234">
        <v>23.54</v>
      </c>
      <c r="M65" s="45">
        <v>14.93</v>
      </c>
      <c r="N65" s="45">
        <f t="shared" si="27"/>
        <v>19.595624999999998</v>
      </c>
      <c r="O65" s="45">
        <f t="shared" si="28"/>
        <v>461.28101249999992</v>
      </c>
      <c r="P65" s="288">
        <f t="shared" si="18"/>
        <v>1.6171167289874062E-4</v>
      </c>
    </row>
    <row r="66" spans="1:16" ht="24.9" customHeight="1">
      <c r="A66" s="8" t="str">
        <f>'Pacto original'!A70</f>
        <v>3.3.9</v>
      </c>
      <c r="B66" s="8">
        <f>'Pacto original'!B70</f>
        <v>96558</v>
      </c>
      <c r="C66" s="4" t="str">
        <f>'Pacto original'!C70</f>
        <v>SINAPI</v>
      </c>
      <c r="D66" s="33" t="str">
        <f>'Pacto original'!D70</f>
        <v>Concreto Bombeado fck= 25MPa; incluindo preparo, lançamento e adensamento</v>
      </c>
      <c r="E66" s="8" t="str">
        <f>'Pacto original'!E70</f>
        <v>m³</v>
      </c>
      <c r="F66" s="9">
        <f>'Pacto original'!F70</f>
        <v>7.78</v>
      </c>
      <c r="G66" s="54"/>
      <c r="H66" s="3">
        <f t="shared" si="19"/>
        <v>96558</v>
      </c>
      <c r="I66" s="3" t="str">
        <f t="shared" si="20"/>
        <v>SINAPI</v>
      </c>
      <c r="J66" s="284" t="str">
        <f t="shared" si="21"/>
        <v>Concreto Bombeado fck= 25MPa; incluindo preparo, lançamento e adensamento</v>
      </c>
      <c r="K66" s="4" t="str">
        <f t="shared" si="22"/>
        <v>m³</v>
      </c>
      <c r="L66" s="10">
        <v>7.78</v>
      </c>
      <c r="M66" s="45">
        <v>840.62</v>
      </c>
      <c r="N66" s="45">
        <f t="shared" si="27"/>
        <v>1103.31375</v>
      </c>
      <c r="O66" s="45">
        <f t="shared" si="28"/>
        <v>8583.7809749999997</v>
      </c>
      <c r="P66" s="288">
        <f t="shared" si="18"/>
        <v>3.0092233229817435E-3</v>
      </c>
    </row>
    <row r="67" spans="1:16" s="243" customFormat="1" ht="24.9" customHeight="1">
      <c r="A67" s="241" t="str">
        <f>'Pacto original'!A71</f>
        <v>3.4</v>
      </c>
      <c r="B67" s="241"/>
      <c r="C67" s="3"/>
      <c r="D67" s="35" t="str">
        <f>'Pacto original'!D71</f>
        <v>ABRIGO DE GÁS - BLOCOS</v>
      </c>
      <c r="E67" s="241"/>
      <c r="F67" s="274"/>
      <c r="G67" s="276"/>
      <c r="H67" s="3"/>
      <c r="I67" s="3"/>
      <c r="J67" s="285" t="str">
        <f t="shared" si="21"/>
        <v>ABRIGO DE GÁS - BLOCOS</v>
      </c>
      <c r="K67" s="3"/>
      <c r="L67" s="274"/>
      <c r="M67" s="282"/>
      <c r="N67" s="282"/>
      <c r="O67" s="282"/>
      <c r="P67" s="288"/>
    </row>
    <row r="68" spans="1:16" ht="24.9" customHeight="1">
      <c r="A68" s="8" t="str">
        <f>'Pacto original'!A72</f>
        <v>3.4.1</v>
      </c>
      <c r="B68" s="8">
        <f>'Pacto original'!B72</f>
        <v>98230</v>
      </c>
      <c r="C68" s="4" t="str">
        <f>'Pacto original'!C72</f>
        <v>SINAPI</v>
      </c>
      <c r="D68" s="33" t="str">
        <f>'Pacto original'!D72</f>
        <v>Estaca escavada mecanicamente com 30 cm de diametro, sem armação</v>
      </c>
      <c r="E68" s="8" t="str">
        <f>'Pacto original'!E72</f>
        <v>m</v>
      </c>
      <c r="F68" s="9">
        <f>'Pacto original'!F72</f>
        <v>21</v>
      </c>
      <c r="G68" s="49"/>
      <c r="H68" s="3">
        <f t="shared" si="19"/>
        <v>98230</v>
      </c>
      <c r="I68" s="3" t="str">
        <f t="shared" si="20"/>
        <v>SINAPI</v>
      </c>
      <c r="J68" s="284" t="str">
        <f t="shared" si="21"/>
        <v>Estaca escavada mecanicamente com 30 cm de diametro, sem armação</v>
      </c>
      <c r="K68" s="4" t="str">
        <f t="shared" si="22"/>
        <v>m</v>
      </c>
      <c r="L68" s="9">
        <v>21</v>
      </c>
      <c r="M68" s="45">
        <v>64.37</v>
      </c>
      <c r="N68" s="45">
        <f t="shared" ref="N68:N72" si="29">M68+(M68*$F$5)</f>
        <v>84.485624999999999</v>
      </c>
      <c r="O68" s="45">
        <f t="shared" ref="O68:O72" si="30">L68*N68</f>
        <v>1774.1981249999999</v>
      </c>
      <c r="P68" s="288">
        <f t="shared" si="18"/>
        <v>6.2198213035607867E-4</v>
      </c>
    </row>
    <row r="69" spans="1:16" ht="24.9" customHeight="1">
      <c r="A69" s="8" t="str">
        <f>'Pacto original'!A73</f>
        <v>3.4.2</v>
      </c>
      <c r="B69" s="8">
        <f>'Pacto original'!B73</f>
        <v>95241</v>
      </c>
      <c r="C69" s="4" t="str">
        <f>'Pacto original'!C73</f>
        <v>SINAPI</v>
      </c>
      <c r="D69" s="33" t="str">
        <f>'Pacto original'!D73</f>
        <v>Lastro de concreto não-estrutural, espessura 5 cm</v>
      </c>
      <c r="E69" s="8" t="str">
        <f>'Pacto original'!E73</f>
        <v>m²</v>
      </c>
      <c r="F69" s="9">
        <f>'Pacto original'!F73</f>
        <v>1.5</v>
      </c>
      <c r="G69" s="49"/>
      <c r="H69" s="3">
        <f t="shared" si="19"/>
        <v>95241</v>
      </c>
      <c r="I69" s="3" t="str">
        <f t="shared" si="20"/>
        <v>SINAPI</v>
      </c>
      <c r="J69" s="284" t="str">
        <f t="shared" si="21"/>
        <v>Lastro de concreto não-estrutural, espessura 5 cm</v>
      </c>
      <c r="K69" s="4" t="str">
        <f t="shared" si="22"/>
        <v>m²</v>
      </c>
      <c r="L69" s="9">
        <v>1.5</v>
      </c>
      <c r="M69" s="45">
        <v>35.479999999999997</v>
      </c>
      <c r="N69" s="45">
        <f t="shared" si="29"/>
        <v>46.567499999999995</v>
      </c>
      <c r="O69" s="45">
        <f t="shared" si="30"/>
        <v>69.851249999999993</v>
      </c>
      <c r="P69" s="288">
        <f t="shared" si="18"/>
        <v>2.4487811519378672E-5</v>
      </c>
    </row>
    <row r="70" spans="1:16" ht="24.9" customHeight="1">
      <c r="A70" s="8" t="str">
        <f>'Pacto original'!A74</f>
        <v>3.4.3</v>
      </c>
      <c r="B70" s="8">
        <f>'Pacto original'!B74</f>
        <v>96534</v>
      </c>
      <c r="C70" s="4" t="str">
        <f>'Pacto original'!C74</f>
        <v>SINAPI</v>
      </c>
      <c r="D70" s="33" t="str">
        <f>'Pacto original'!D74</f>
        <v>Forma de madeira em tábuas para fundações, com reaproveitamento</v>
      </c>
      <c r="E70" s="8" t="str">
        <f>'Pacto original'!E74</f>
        <v>m²</v>
      </c>
      <c r="F70" s="9">
        <f>'Pacto original'!F74</f>
        <v>6</v>
      </c>
      <c r="G70" s="49"/>
      <c r="H70" s="3">
        <f t="shared" si="19"/>
        <v>96534</v>
      </c>
      <c r="I70" s="3" t="str">
        <f t="shared" si="20"/>
        <v>SINAPI</v>
      </c>
      <c r="J70" s="284" t="str">
        <f t="shared" si="21"/>
        <v>Forma de madeira em tábuas para fundações, com reaproveitamento</v>
      </c>
      <c r="K70" s="4" t="str">
        <f t="shared" si="22"/>
        <v>m²</v>
      </c>
      <c r="L70" s="9">
        <v>6</v>
      </c>
      <c r="M70" s="45">
        <v>69.94</v>
      </c>
      <c r="N70" s="45">
        <f t="shared" si="29"/>
        <v>91.796250000000001</v>
      </c>
      <c r="O70" s="45">
        <f t="shared" si="30"/>
        <v>550.77750000000003</v>
      </c>
      <c r="P70" s="288">
        <f t="shared" si="18"/>
        <v>1.9308653186756984E-4</v>
      </c>
    </row>
    <row r="71" spans="1:16" ht="24.9" customHeight="1">
      <c r="A71" s="8" t="str">
        <f>'Pacto original'!A75</f>
        <v>3.4.4</v>
      </c>
      <c r="B71" s="8">
        <f>'Pacto original'!B75</f>
        <v>92915</v>
      </c>
      <c r="C71" s="4" t="str">
        <f>'Pacto original'!C75</f>
        <v>SINAPI</v>
      </c>
      <c r="D71" s="33" t="str">
        <f>'Pacto original'!D75</f>
        <v>Armação de aço CA-60 Ø 5,0mm; incluso fornecimento, corte, dobra e colocação</v>
      </c>
      <c r="E71" s="8" t="str">
        <f>'Pacto original'!E75</f>
        <v>kg</v>
      </c>
      <c r="F71" s="9">
        <f>'Pacto original'!F75</f>
        <v>12.23</v>
      </c>
      <c r="G71" s="49"/>
      <c r="H71" s="3">
        <f t="shared" si="19"/>
        <v>92915</v>
      </c>
      <c r="I71" s="3" t="str">
        <f t="shared" si="20"/>
        <v>SINAPI</v>
      </c>
      <c r="J71" s="284" t="str">
        <f t="shared" si="21"/>
        <v>Armação de aço CA-60 Ø 5,0mm; incluso fornecimento, corte, dobra e colocação</v>
      </c>
      <c r="K71" s="4" t="str">
        <f t="shared" si="22"/>
        <v>kg</v>
      </c>
      <c r="L71" s="9">
        <v>12.23</v>
      </c>
      <c r="M71" s="45">
        <v>14.93</v>
      </c>
      <c r="N71" s="45">
        <f t="shared" si="29"/>
        <v>19.595624999999998</v>
      </c>
      <c r="O71" s="45">
        <f t="shared" si="30"/>
        <v>239.65449375</v>
      </c>
      <c r="P71" s="288">
        <f t="shared" si="18"/>
        <v>8.4015877636006716E-5</v>
      </c>
    </row>
    <row r="72" spans="1:16" ht="24.9" customHeight="1">
      <c r="A72" s="8" t="str">
        <f>'Pacto original'!A76</f>
        <v>3.4.5</v>
      </c>
      <c r="B72" s="8">
        <f>'Pacto original'!B76</f>
        <v>96558</v>
      </c>
      <c r="C72" s="4" t="str">
        <f>'Pacto original'!C76</f>
        <v>SINAPI</v>
      </c>
      <c r="D72" s="33" t="str">
        <f>'Pacto original'!D76</f>
        <v>Concreto Bombeado fck= 25MPa; incluindo preparo, lançamento e adensamento</v>
      </c>
      <c r="E72" s="8" t="str">
        <f>'Pacto original'!E76</f>
        <v>m³</v>
      </c>
      <c r="F72" s="9">
        <f>'Pacto original'!F76</f>
        <v>0.75</v>
      </c>
      <c r="G72" s="49"/>
      <c r="H72" s="3">
        <f t="shared" si="19"/>
        <v>96558</v>
      </c>
      <c r="I72" s="3" t="str">
        <f t="shared" si="20"/>
        <v>SINAPI</v>
      </c>
      <c r="J72" s="284" t="str">
        <f t="shared" si="21"/>
        <v>Concreto Bombeado fck= 25MPa; incluindo preparo, lançamento e adensamento</v>
      </c>
      <c r="K72" s="4" t="str">
        <f t="shared" si="22"/>
        <v>m³</v>
      </c>
      <c r="L72" s="9">
        <v>0.75</v>
      </c>
      <c r="M72" s="45">
        <v>840.62</v>
      </c>
      <c r="N72" s="45">
        <f t="shared" si="29"/>
        <v>1103.31375</v>
      </c>
      <c r="O72" s="45">
        <f t="shared" si="30"/>
        <v>827.48531249999996</v>
      </c>
      <c r="P72" s="288">
        <f t="shared" si="18"/>
        <v>2.9009222265248167E-4</v>
      </c>
    </row>
    <row r="73" spans="1:16" s="243" customFormat="1" ht="24.9" customHeight="1">
      <c r="A73" s="241" t="str">
        <f>'Pacto original'!A77</f>
        <v>3.5</v>
      </c>
      <c r="B73" s="241"/>
      <c r="C73" s="3"/>
      <c r="D73" s="35" t="str">
        <f>'Pacto original'!D77</f>
        <v>MURETA E ABRIGO DE GÁS - VIGAS BALDRAME</v>
      </c>
      <c r="E73" s="241"/>
      <c r="F73" s="274"/>
      <c r="G73" s="276"/>
      <c r="H73" s="3"/>
      <c r="I73" s="3"/>
      <c r="J73" s="285" t="str">
        <f t="shared" si="21"/>
        <v>MURETA E ABRIGO DE GÁS - VIGAS BALDRAME</v>
      </c>
      <c r="K73" s="3"/>
      <c r="L73" s="274"/>
      <c r="M73" s="282"/>
      <c r="N73" s="282"/>
      <c r="O73" s="282"/>
      <c r="P73" s="288"/>
    </row>
    <row r="74" spans="1:16" ht="24.9" customHeight="1">
      <c r="A74" s="8" t="str">
        <f>'Pacto original'!A78</f>
        <v>3.5.1</v>
      </c>
      <c r="B74" s="8">
        <f>'Pacto original'!B78</f>
        <v>95241</v>
      </c>
      <c r="C74" s="4" t="str">
        <f>'Pacto original'!C78</f>
        <v>SINAPI</v>
      </c>
      <c r="D74" s="33" t="str">
        <f>'Pacto original'!D78</f>
        <v>Lastro de concreto não-estrutural, espessura 5cm</v>
      </c>
      <c r="E74" s="8" t="str">
        <f>'Pacto original'!E78</f>
        <v>m²</v>
      </c>
      <c r="F74" s="9">
        <f>'Pacto original'!F78</f>
        <v>11.45</v>
      </c>
      <c r="G74" s="55"/>
      <c r="H74" s="3">
        <f t="shared" si="19"/>
        <v>95241</v>
      </c>
      <c r="I74" s="3" t="str">
        <f t="shared" si="20"/>
        <v>SINAPI</v>
      </c>
      <c r="J74" s="284" t="str">
        <f t="shared" si="21"/>
        <v>Lastro de concreto não-estrutural, espessura 5cm</v>
      </c>
      <c r="K74" s="4" t="str">
        <f t="shared" si="22"/>
        <v>m²</v>
      </c>
      <c r="L74" s="9">
        <v>11.45</v>
      </c>
      <c r="M74" s="45">
        <v>324.61</v>
      </c>
      <c r="N74" s="45">
        <f t="shared" ref="N74:N77" si="31">M74+(M74*$F$5)</f>
        <v>426.05062500000003</v>
      </c>
      <c r="O74" s="45">
        <f t="shared" ref="O74:O77" si="32">L74*N74</f>
        <v>4878.2796562499998</v>
      </c>
      <c r="P74" s="288">
        <f t="shared" si="18"/>
        <v>1.7101826060531399E-3</v>
      </c>
    </row>
    <row r="75" spans="1:16" ht="24.9" customHeight="1">
      <c r="A75" s="8" t="str">
        <f>'Pacto original'!A79</f>
        <v>3.5.2</v>
      </c>
      <c r="B75" s="8">
        <v>96620</v>
      </c>
      <c r="C75" s="4" t="str">
        <f>'Pacto original'!C79</f>
        <v>SINAPI</v>
      </c>
      <c r="D75" s="33" t="str">
        <f>'Pacto original'!D79</f>
        <v>Lastro de concreto não-estrutural, espessura 7cm, com impermeabilizante - entre baldrames</v>
      </c>
      <c r="E75" s="8" t="str">
        <f>'Pacto original'!E79</f>
        <v>m³</v>
      </c>
      <c r="F75" s="9">
        <f>'Pacto original'!F79</f>
        <v>1.48</v>
      </c>
      <c r="G75" s="49"/>
      <c r="H75" s="3">
        <f t="shared" si="19"/>
        <v>96620</v>
      </c>
      <c r="I75" s="3" t="str">
        <f t="shared" si="20"/>
        <v>SINAPI</v>
      </c>
      <c r="J75" s="284" t="str">
        <f t="shared" si="21"/>
        <v>Lastro de concreto não-estrutural, espessura 7cm, com impermeabilizante - entre baldrames</v>
      </c>
      <c r="K75" s="4" t="str">
        <f t="shared" si="22"/>
        <v>m³</v>
      </c>
      <c r="L75" s="9">
        <v>1.48</v>
      </c>
      <c r="M75" s="45">
        <v>709.76</v>
      </c>
      <c r="N75" s="45">
        <f t="shared" si="31"/>
        <v>931.56</v>
      </c>
      <c r="O75" s="45">
        <f t="shared" si="32"/>
        <v>1378.7087999999999</v>
      </c>
      <c r="P75" s="288">
        <f t="shared" si="18"/>
        <v>4.8333510473339773E-4</v>
      </c>
    </row>
    <row r="76" spans="1:16" ht="24.9" customHeight="1">
      <c r="A76" s="8" t="str">
        <f>'Pacto original'!A80</f>
        <v>3.5.3</v>
      </c>
      <c r="B76" s="8">
        <f>'Pacto original'!B80</f>
        <v>96536</v>
      </c>
      <c r="C76" s="4" t="str">
        <f>'Pacto original'!C80</f>
        <v>SINAPI</v>
      </c>
      <c r="D76" s="33" t="str">
        <f>'Pacto original'!D80</f>
        <v>Forma de madeira em tábuas para fundações, com reaproveitamento</v>
      </c>
      <c r="E76" s="8" t="str">
        <f>'Pacto original'!E80</f>
        <v>m²</v>
      </c>
      <c r="F76" s="9">
        <f>'Pacto original'!F80</f>
        <v>36.64</v>
      </c>
      <c r="G76" s="49"/>
      <c r="H76" s="3">
        <f t="shared" si="19"/>
        <v>96536</v>
      </c>
      <c r="I76" s="3" t="str">
        <f t="shared" si="20"/>
        <v>SINAPI</v>
      </c>
      <c r="J76" s="284" t="str">
        <f t="shared" si="21"/>
        <v>Forma de madeira em tábuas para fundações, com reaproveitamento</v>
      </c>
      <c r="K76" s="4" t="str">
        <f t="shared" si="22"/>
        <v>m²</v>
      </c>
      <c r="L76" s="9">
        <v>36.64</v>
      </c>
      <c r="M76" s="45">
        <v>61.06</v>
      </c>
      <c r="N76" s="45">
        <f t="shared" si="31"/>
        <v>80.141249999999999</v>
      </c>
      <c r="O76" s="45">
        <f t="shared" si="32"/>
        <v>2936.3753999999999</v>
      </c>
      <c r="P76" s="288">
        <f t="shared" si="18"/>
        <v>1.0294075960750905E-3</v>
      </c>
    </row>
    <row r="77" spans="1:16" ht="24.9" customHeight="1">
      <c r="A77" s="8" t="str">
        <f>'Pacto original'!A81</f>
        <v>3.5.4</v>
      </c>
      <c r="B77" s="8">
        <f>'Pacto original'!B81</f>
        <v>92917</v>
      </c>
      <c r="C77" s="4" t="str">
        <f>'Pacto original'!C81</f>
        <v>SINAPI</v>
      </c>
      <c r="D77" s="33" t="str">
        <f>'Pacto original'!D81</f>
        <v>Armação de aço CA-50 Ø 8mm; incluso fornecimento, corte, dobra e colocação</v>
      </c>
      <c r="E77" s="8" t="str">
        <f>'Pacto original'!E81</f>
        <v>kg</v>
      </c>
      <c r="F77" s="9">
        <f>'Pacto original'!F81</f>
        <v>78.87</v>
      </c>
      <c r="G77" s="55"/>
      <c r="H77" s="3">
        <f t="shared" si="19"/>
        <v>92917</v>
      </c>
      <c r="I77" s="3" t="str">
        <f t="shared" si="20"/>
        <v>SINAPI</v>
      </c>
      <c r="J77" s="284" t="str">
        <f t="shared" si="21"/>
        <v>Armação de aço CA-50 Ø 8mm; incluso fornecimento, corte, dobra e colocação</v>
      </c>
      <c r="K77" s="4" t="str">
        <f t="shared" si="22"/>
        <v>kg</v>
      </c>
      <c r="L77" s="9">
        <v>78.87</v>
      </c>
      <c r="M77" s="45">
        <v>12.35</v>
      </c>
      <c r="N77" s="45">
        <f t="shared" si="31"/>
        <v>16.209375000000001</v>
      </c>
      <c r="O77" s="45">
        <f t="shared" si="32"/>
        <v>1278.4334062500002</v>
      </c>
      <c r="P77" s="288">
        <f t="shared" si="18"/>
        <v>4.481814755258821E-4</v>
      </c>
    </row>
    <row r="78" spans="1:16" ht="24.9" customHeight="1">
      <c r="A78" s="8" t="str">
        <f>'Pacto original'!A82</f>
        <v>3.5.5</v>
      </c>
      <c r="B78" s="8">
        <f>'Pacto original'!B82</f>
        <v>92915</v>
      </c>
      <c r="C78" s="4" t="str">
        <f>'Pacto original'!C82</f>
        <v>SINAPI</v>
      </c>
      <c r="D78" s="33" t="str">
        <f>'Pacto original'!D82</f>
        <v>Armação de aço CA-60 Ø 5,0mm; incluso fornecimento, corte, dobra e colocação</v>
      </c>
      <c r="E78" s="8" t="str">
        <f>'Pacto original'!E82</f>
        <v>kg</v>
      </c>
      <c r="F78" s="9">
        <f>'Pacto original'!F82</f>
        <v>8.43</v>
      </c>
      <c r="G78" s="49"/>
      <c r="H78" s="3">
        <f t="shared" si="19"/>
        <v>92915</v>
      </c>
      <c r="I78" s="3" t="str">
        <f t="shared" si="20"/>
        <v>SINAPI</v>
      </c>
      <c r="J78" s="284" t="str">
        <f t="shared" si="21"/>
        <v>Armação de aço CA-60 Ø 5,0mm; incluso fornecimento, corte, dobra e colocação</v>
      </c>
      <c r="K78" s="4" t="str">
        <f t="shared" si="22"/>
        <v>kg</v>
      </c>
      <c r="L78" s="9">
        <v>8.43</v>
      </c>
      <c r="M78" s="45">
        <v>14.93</v>
      </c>
      <c r="N78" s="45">
        <f>M78+(M78*$F$5)</f>
        <v>19.595624999999998</v>
      </c>
      <c r="O78" s="45">
        <f>L78*N78</f>
        <v>165.19111874999999</v>
      </c>
      <c r="P78" s="288">
        <f t="shared" si="18"/>
        <v>5.7911189572488683E-5</v>
      </c>
    </row>
    <row r="79" spans="1:16" ht="24.9" customHeight="1">
      <c r="A79" s="8" t="str">
        <f>'Pacto original'!A83</f>
        <v>3.5.6</v>
      </c>
      <c r="B79" s="8">
        <f>'Pacto original'!B83</f>
        <v>96558</v>
      </c>
      <c r="C79" s="4" t="str">
        <f>'Pacto original'!C83</f>
        <v>SINAPI</v>
      </c>
      <c r="D79" s="33" t="str">
        <f>'Pacto original'!D83</f>
        <v>Concreto Bombeado fck= 25MPa; incluindo preparo, lançamento e adensamento</v>
      </c>
      <c r="E79" s="8" t="str">
        <f>'Pacto original'!E83</f>
        <v>m³</v>
      </c>
      <c r="F79" s="9">
        <f>'Pacto original'!F83</f>
        <v>3.44</v>
      </c>
      <c r="G79" s="56"/>
      <c r="H79" s="3">
        <f t="shared" si="19"/>
        <v>96558</v>
      </c>
      <c r="I79" s="3" t="str">
        <f t="shared" si="20"/>
        <v>SINAPI</v>
      </c>
      <c r="J79" s="284" t="str">
        <f t="shared" si="21"/>
        <v>Concreto Bombeado fck= 25MPa; incluindo preparo, lançamento e adensamento</v>
      </c>
      <c r="K79" s="4" t="str">
        <f t="shared" si="22"/>
        <v>m³</v>
      </c>
      <c r="L79" s="277">
        <v>3.44</v>
      </c>
      <c r="M79" s="45">
        <v>840.62</v>
      </c>
      <c r="N79" s="45">
        <f>M79+(M79*$F$5)</f>
        <v>1103.31375</v>
      </c>
      <c r="O79" s="45">
        <f>L79*N79</f>
        <v>3795.3993</v>
      </c>
      <c r="P79" s="288">
        <f t="shared" si="18"/>
        <v>1.3305563278993827E-3</v>
      </c>
    </row>
    <row r="80" spans="1:16" s="265" customFormat="1" ht="24.9" customHeight="1">
      <c r="A80" s="210"/>
      <c r="B80" s="210"/>
      <c r="C80" s="19"/>
      <c r="D80" s="211"/>
      <c r="E80" s="210"/>
      <c r="F80" s="212"/>
      <c r="G80" s="269"/>
      <c r="H80" s="18"/>
      <c r="I80" s="18"/>
      <c r="J80" s="37"/>
      <c r="K80" s="210"/>
      <c r="L80" s="212"/>
      <c r="M80" s="213"/>
      <c r="N80" s="213"/>
      <c r="O80" s="213"/>
      <c r="P80" s="291"/>
    </row>
    <row r="81" spans="1:16" s="243" customFormat="1" ht="24.9" customHeight="1">
      <c r="A81" s="228">
        <f>'Pacto original'!A86</f>
        <v>4</v>
      </c>
      <c r="B81" s="228"/>
      <c r="C81" s="229"/>
      <c r="D81" s="230" t="str">
        <f>'Pacto original'!D86</f>
        <v xml:space="preserve">SUPERESTRUTURA </v>
      </c>
      <c r="E81" s="228"/>
      <c r="F81" s="244"/>
      <c r="G81" s="245"/>
      <c r="H81" s="246"/>
      <c r="I81" s="246"/>
      <c r="J81" s="247" t="str">
        <f>D81</f>
        <v xml:space="preserve">SUPERESTRUTURA </v>
      </c>
      <c r="K81" s="228"/>
      <c r="L81" s="244"/>
      <c r="M81" s="248"/>
      <c r="N81" s="248"/>
      <c r="O81" s="7">
        <f>SUM(O82:O108)</f>
        <v>8985.0248249999986</v>
      </c>
      <c r="P81" s="293"/>
    </row>
    <row r="82" spans="1:16" ht="24.9" customHeight="1">
      <c r="A82" s="8" t="str">
        <f>'Pacto original'!A87</f>
        <v>4.1</v>
      </c>
      <c r="B82" s="8"/>
      <c r="C82" s="4"/>
      <c r="D82" s="35" t="str">
        <f>'Pacto original'!D87</f>
        <v>CONCRETO ARMADO - PILARES</v>
      </c>
      <c r="E82" s="8"/>
      <c r="F82" s="9"/>
      <c r="G82" s="49"/>
      <c r="H82" s="15"/>
      <c r="I82" s="15"/>
      <c r="J82" s="36" t="str">
        <f>D82</f>
        <v>CONCRETO ARMADO - PILARES</v>
      </c>
      <c r="K82" s="8"/>
      <c r="L82" s="9"/>
      <c r="M82" s="213"/>
      <c r="N82" s="213"/>
      <c r="O82" s="213"/>
      <c r="P82" s="294"/>
    </row>
    <row r="83" spans="1:16" ht="24.9" customHeight="1">
      <c r="A83" s="8" t="str">
        <f>'Pacto original'!A88</f>
        <v>4.1.1</v>
      </c>
      <c r="B83" s="8">
        <f>'Pacto original'!B88</f>
        <v>92434</v>
      </c>
      <c r="C83" s="4" t="str">
        <f>'Pacto original'!C88</f>
        <v>SINAPI</v>
      </c>
      <c r="D83" s="33" t="str">
        <f>'Pacto original'!D88</f>
        <v>Montagem e desmontagem de forma para pilares, em chapa de madeira compensada plastificada com reaproveitamento</v>
      </c>
      <c r="E83" s="8" t="str">
        <f>'Pacto original'!E88</f>
        <v>m²</v>
      </c>
      <c r="F83" s="9">
        <f>'Pacto original'!F88</f>
        <v>510.21</v>
      </c>
      <c r="G83" s="49"/>
      <c r="H83" s="15">
        <f>B83</f>
        <v>92434</v>
      </c>
      <c r="I83" s="15" t="str">
        <f>C83</f>
        <v>SINAPI</v>
      </c>
      <c r="J83" s="34" t="str">
        <f>D83</f>
        <v>Montagem e desmontagem de forma para pilares, em chapa de madeira compensada plastificada com reaproveitamento</v>
      </c>
      <c r="K83" s="8" t="str">
        <f>E83</f>
        <v>m²</v>
      </c>
      <c r="L83" s="9"/>
      <c r="M83" s="45"/>
      <c r="N83" s="45">
        <f t="shared" ref="N83:N87" si="33">M83+(M83*$F$5)</f>
        <v>0</v>
      </c>
      <c r="O83" s="45">
        <f t="shared" ref="O83:O87" si="34">L83*N83</f>
        <v>0</v>
      </c>
      <c r="P83" s="288">
        <f t="shared" ref="P83:P108" si="35">O83/$N$586</f>
        <v>0</v>
      </c>
    </row>
    <row r="84" spans="1:16" ht="24.9" customHeight="1">
      <c r="A84" s="8" t="str">
        <f>'Pacto original'!A89</f>
        <v>4.1.2</v>
      </c>
      <c r="B84" s="8">
        <f>'Pacto original'!B89</f>
        <v>92778</v>
      </c>
      <c r="C84" s="4" t="str">
        <f>'Pacto original'!C89</f>
        <v>SINAPI</v>
      </c>
      <c r="D84" s="33" t="str">
        <f>'Pacto original'!D89</f>
        <v>Armação de aço CA-50 Ø 10mm; incluso fornecimento, corte, dobra e colocação</v>
      </c>
      <c r="E84" s="8" t="str">
        <f>'Pacto original'!E89</f>
        <v>kg</v>
      </c>
      <c r="F84" s="9">
        <f>'Pacto original'!F89</f>
        <v>1057.5</v>
      </c>
      <c r="G84" s="49"/>
      <c r="H84" s="15">
        <f t="shared" ref="H84:H108" si="36">B84</f>
        <v>92778</v>
      </c>
      <c r="I84" s="15" t="str">
        <f t="shared" ref="I84:I108" si="37">C84</f>
        <v>SINAPI</v>
      </c>
      <c r="J84" s="34" t="str">
        <f t="shared" ref="J84:J108" si="38">D84</f>
        <v>Armação de aço CA-50 Ø 10mm; incluso fornecimento, corte, dobra e colocação</v>
      </c>
      <c r="K84" s="8" t="str">
        <f t="shared" ref="K84:K108" si="39">E84</f>
        <v>kg</v>
      </c>
      <c r="L84" s="9"/>
      <c r="M84" s="45"/>
      <c r="N84" s="45">
        <f t="shared" si="33"/>
        <v>0</v>
      </c>
      <c r="O84" s="45">
        <f t="shared" si="34"/>
        <v>0</v>
      </c>
      <c r="P84" s="288">
        <f t="shared" si="35"/>
        <v>0</v>
      </c>
    </row>
    <row r="85" spans="1:16" ht="24.9" customHeight="1">
      <c r="A85" s="8" t="str">
        <f>'Pacto original'!A90</f>
        <v>4.1.3</v>
      </c>
      <c r="B85" s="8">
        <f>'Pacto original'!B90</f>
        <v>92779</v>
      </c>
      <c r="C85" s="4" t="str">
        <f>'Pacto original'!C90</f>
        <v>SINAPI</v>
      </c>
      <c r="D85" s="33" t="str">
        <f>'Pacto original'!D90</f>
        <v>Armação de aço CA-50 Ø 12,5mm; incluso fornecimento, corte, dobra e colocação</v>
      </c>
      <c r="E85" s="8" t="str">
        <f>'Pacto original'!E90</f>
        <v>kg</v>
      </c>
      <c r="F85" s="9">
        <f>'Pacto original'!F90</f>
        <v>657.88</v>
      </c>
      <c r="G85" s="49"/>
      <c r="H85" s="15">
        <f t="shared" si="36"/>
        <v>92779</v>
      </c>
      <c r="I85" s="15" t="str">
        <f t="shared" si="37"/>
        <v>SINAPI</v>
      </c>
      <c r="J85" s="34" t="str">
        <f t="shared" si="38"/>
        <v>Armação de aço CA-50 Ø 12,5mm; incluso fornecimento, corte, dobra e colocação</v>
      </c>
      <c r="K85" s="8" t="str">
        <f t="shared" si="39"/>
        <v>kg</v>
      </c>
      <c r="L85" s="9"/>
      <c r="M85" s="45"/>
      <c r="N85" s="45">
        <f t="shared" si="33"/>
        <v>0</v>
      </c>
      <c r="O85" s="45">
        <f t="shared" si="34"/>
        <v>0</v>
      </c>
      <c r="P85" s="288">
        <f t="shared" si="35"/>
        <v>0</v>
      </c>
    </row>
    <row r="86" spans="1:16" ht="24.9" customHeight="1">
      <c r="A86" s="8" t="str">
        <f>'Pacto original'!A91</f>
        <v>4.1.4</v>
      </c>
      <c r="B86" s="8">
        <f>'Pacto original'!B91</f>
        <v>92775</v>
      </c>
      <c r="C86" s="4" t="str">
        <f>'Pacto original'!C91</f>
        <v>SINAPI</v>
      </c>
      <c r="D86" s="33" t="str">
        <f>'Pacto original'!D91</f>
        <v>Armação de aço CA-60 Ø 5,0mm; incluso fornecimento, corte, dobra e colocação</v>
      </c>
      <c r="E86" s="8" t="str">
        <f>'Pacto original'!E91</f>
        <v>kg</v>
      </c>
      <c r="F86" s="9">
        <f>'Pacto original'!F91</f>
        <v>627.66</v>
      </c>
      <c r="G86" s="49"/>
      <c r="H86" s="15">
        <f t="shared" si="36"/>
        <v>92775</v>
      </c>
      <c r="I86" s="15" t="str">
        <f t="shared" si="37"/>
        <v>SINAPI</v>
      </c>
      <c r="J86" s="34" t="str">
        <f t="shared" si="38"/>
        <v>Armação de aço CA-60 Ø 5,0mm; incluso fornecimento, corte, dobra e colocação</v>
      </c>
      <c r="K86" s="8" t="str">
        <f t="shared" si="39"/>
        <v>kg</v>
      </c>
      <c r="L86" s="9"/>
      <c r="M86" s="45"/>
      <c r="N86" s="45">
        <f t="shared" si="33"/>
        <v>0</v>
      </c>
      <c r="O86" s="45">
        <f t="shared" si="34"/>
        <v>0</v>
      </c>
      <c r="P86" s="288">
        <f t="shared" si="35"/>
        <v>0</v>
      </c>
    </row>
    <row r="87" spans="1:16" ht="24.9" customHeight="1">
      <c r="A87" s="8" t="str">
        <f>'Pacto original'!A92</f>
        <v>4.1.5</v>
      </c>
      <c r="B87" s="8">
        <f>'Pacto original'!B92</f>
        <v>92722</v>
      </c>
      <c r="C87" s="4" t="str">
        <f>'Pacto original'!C92</f>
        <v>SINAPI</v>
      </c>
      <c r="D87" s="33" t="str">
        <f>'Pacto original'!D92</f>
        <v>Concreto Bombeado fck= 25MPa; incluindo preparo, lançamento e adensamento</v>
      </c>
      <c r="E87" s="8" t="str">
        <f>'Pacto original'!E92</f>
        <v>m³</v>
      </c>
      <c r="F87" s="9">
        <f>'Pacto original'!F92</f>
        <v>28.15</v>
      </c>
      <c r="G87" s="49"/>
      <c r="H87" s="15">
        <f t="shared" si="36"/>
        <v>92722</v>
      </c>
      <c r="I87" s="15" t="str">
        <f t="shared" si="37"/>
        <v>SINAPI</v>
      </c>
      <c r="J87" s="34" t="str">
        <f t="shared" si="38"/>
        <v>Concreto Bombeado fck= 25MPa; incluindo preparo, lançamento e adensamento</v>
      </c>
      <c r="K87" s="8" t="str">
        <f t="shared" si="39"/>
        <v>m³</v>
      </c>
      <c r="L87" s="9"/>
      <c r="M87" s="45"/>
      <c r="N87" s="45">
        <f t="shared" si="33"/>
        <v>0</v>
      </c>
      <c r="O87" s="45">
        <f t="shared" si="34"/>
        <v>0</v>
      </c>
      <c r="P87" s="288">
        <f t="shared" si="35"/>
        <v>0</v>
      </c>
    </row>
    <row r="88" spans="1:16" ht="24.9" customHeight="1">
      <c r="A88" s="8" t="str">
        <f>'Pacto original'!A93</f>
        <v>4.2</v>
      </c>
      <c r="B88" s="8"/>
      <c r="C88" s="4"/>
      <c r="D88" s="35" t="str">
        <f>'Pacto original'!D93</f>
        <v>CONCRETO ARMADO - VIGAS</v>
      </c>
      <c r="E88" s="8"/>
      <c r="F88" s="9"/>
      <c r="G88" s="49"/>
      <c r="H88" s="15"/>
      <c r="I88" s="15"/>
      <c r="J88" s="36" t="str">
        <f t="shared" si="38"/>
        <v>CONCRETO ARMADO - VIGAS</v>
      </c>
      <c r="K88" s="8"/>
      <c r="L88" s="212"/>
      <c r="M88" s="213"/>
      <c r="N88" s="213"/>
      <c r="O88" s="213"/>
      <c r="P88" s="288"/>
    </row>
    <row r="89" spans="1:16" ht="24.9" customHeight="1">
      <c r="A89" s="8" t="str">
        <f>'Pacto original'!A94</f>
        <v>4.2.1</v>
      </c>
      <c r="B89" s="8">
        <f>'Pacto original'!B94</f>
        <v>92471</v>
      </c>
      <c r="C89" s="4" t="str">
        <f>'Pacto original'!C94</f>
        <v>SINAPI</v>
      </c>
      <c r="D89" s="33" t="str">
        <f>'Pacto original'!D94</f>
        <v>Montagem e desmontagem de forma para vigas, em chapa de madeira compensada plastificada com reaproveitamento</v>
      </c>
      <c r="E89" s="8" t="str">
        <f>'Pacto original'!E94</f>
        <v>m²</v>
      </c>
      <c r="F89" s="9">
        <f>'Pacto original'!F94</f>
        <v>597.12</v>
      </c>
      <c r="G89" s="55"/>
      <c r="H89" s="15">
        <f t="shared" si="36"/>
        <v>92471</v>
      </c>
      <c r="I89" s="15" t="str">
        <f t="shared" si="37"/>
        <v>SINAPI</v>
      </c>
      <c r="J89" s="34" t="str">
        <f t="shared" si="38"/>
        <v>Montagem e desmontagem de forma para vigas, em chapa de madeira compensada plastificada com reaproveitamento</v>
      </c>
      <c r="K89" s="8" t="str">
        <f t="shared" si="39"/>
        <v>m²</v>
      </c>
      <c r="L89" s="9"/>
      <c r="M89" s="45"/>
      <c r="N89" s="45">
        <f t="shared" ref="N89:N94" si="40">M89+(M89*$F$5)</f>
        <v>0</v>
      </c>
      <c r="O89" s="45">
        <f t="shared" ref="O89:O94" si="41">L89*N89</f>
        <v>0</v>
      </c>
      <c r="P89" s="288">
        <f t="shared" si="35"/>
        <v>0</v>
      </c>
    </row>
    <row r="90" spans="1:16" ht="24.9" customHeight="1">
      <c r="A90" s="8" t="str">
        <f>'Pacto original'!A95</f>
        <v>4.2.2</v>
      </c>
      <c r="B90" s="8">
        <f>'Pacto original'!B95</f>
        <v>92777</v>
      </c>
      <c r="C90" s="4" t="str">
        <f>'Pacto original'!C95</f>
        <v>SINAPI</v>
      </c>
      <c r="D90" s="33" t="str">
        <f>'Pacto original'!D95</f>
        <v>Armação de aço CA-50 Ø 8mm; incluso fornecimento, corte, dobra e colocação</v>
      </c>
      <c r="E90" s="8" t="str">
        <f>'Pacto original'!E95</f>
        <v>kg</v>
      </c>
      <c r="F90" s="9">
        <f>'Pacto original'!F95</f>
        <v>1058.6400000000001</v>
      </c>
      <c r="G90" s="49"/>
      <c r="H90" s="15">
        <f t="shared" si="36"/>
        <v>92777</v>
      </c>
      <c r="I90" s="15" t="str">
        <f t="shared" si="37"/>
        <v>SINAPI</v>
      </c>
      <c r="J90" s="34" t="str">
        <f t="shared" si="38"/>
        <v>Armação de aço CA-50 Ø 8mm; incluso fornecimento, corte, dobra e colocação</v>
      </c>
      <c r="K90" s="8" t="str">
        <f t="shared" si="39"/>
        <v>kg</v>
      </c>
      <c r="L90" s="9"/>
      <c r="M90" s="45"/>
      <c r="N90" s="45">
        <f t="shared" si="40"/>
        <v>0</v>
      </c>
      <c r="O90" s="45">
        <f t="shared" si="41"/>
        <v>0</v>
      </c>
      <c r="P90" s="288">
        <f t="shared" si="35"/>
        <v>0</v>
      </c>
    </row>
    <row r="91" spans="1:16" ht="24.9" customHeight="1">
      <c r="A91" s="8" t="str">
        <f>'Pacto original'!A96</f>
        <v>4.2.3</v>
      </c>
      <c r="B91" s="8">
        <f>'Pacto original'!B96</f>
        <v>92778</v>
      </c>
      <c r="C91" s="4" t="str">
        <f>'Pacto original'!C96</f>
        <v>SINAPI</v>
      </c>
      <c r="D91" s="33" t="str">
        <f>'Pacto original'!D96</f>
        <v>Armação de aço CA-50 Ø 10mm; incluso fornecimento, corte, dobra e colocação</v>
      </c>
      <c r="E91" s="8" t="str">
        <f>'Pacto original'!E96</f>
        <v>kg</v>
      </c>
      <c r="F91" s="9">
        <f>'Pacto original'!F96</f>
        <v>62.37</v>
      </c>
      <c r="G91" s="49"/>
      <c r="H91" s="15">
        <f t="shared" si="36"/>
        <v>92778</v>
      </c>
      <c r="I91" s="15" t="str">
        <f t="shared" si="37"/>
        <v>SINAPI</v>
      </c>
      <c r="J91" s="34" t="str">
        <f t="shared" si="38"/>
        <v>Armação de aço CA-50 Ø 10mm; incluso fornecimento, corte, dobra e colocação</v>
      </c>
      <c r="K91" s="8" t="str">
        <f t="shared" si="39"/>
        <v>kg</v>
      </c>
      <c r="L91" s="9"/>
      <c r="M91" s="45"/>
      <c r="N91" s="45">
        <f t="shared" si="40"/>
        <v>0</v>
      </c>
      <c r="O91" s="45">
        <f t="shared" si="41"/>
        <v>0</v>
      </c>
      <c r="P91" s="288">
        <f t="shared" si="35"/>
        <v>0</v>
      </c>
    </row>
    <row r="92" spans="1:16" ht="24.9" customHeight="1">
      <c r="A92" s="8" t="str">
        <f>'Pacto original'!A97</f>
        <v>4.2.4</v>
      </c>
      <c r="B92" s="8">
        <f>'Pacto original'!B97</f>
        <v>92779</v>
      </c>
      <c r="C92" s="4" t="str">
        <f>'Pacto original'!C97</f>
        <v>SINAPI</v>
      </c>
      <c r="D92" s="33" t="str">
        <f>'Pacto original'!D97</f>
        <v>Armação de aço CA-50 Ø 12,5mm; incluso fornecimento, corte, dobra e colocação</v>
      </c>
      <c r="E92" s="8" t="str">
        <f>'Pacto original'!E97</f>
        <v>kg</v>
      </c>
      <c r="F92" s="9">
        <f>'Pacto original'!F97</f>
        <v>7.16</v>
      </c>
      <c r="G92" s="49"/>
      <c r="H92" s="15">
        <f t="shared" si="36"/>
        <v>92779</v>
      </c>
      <c r="I92" s="15" t="str">
        <f t="shared" si="37"/>
        <v>SINAPI</v>
      </c>
      <c r="J92" s="34" t="str">
        <f t="shared" si="38"/>
        <v>Armação de aço CA-50 Ø 12,5mm; incluso fornecimento, corte, dobra e colocação</v>
      </c>
      <c r="K92" s="8" t="str">
        <f t="shared" si="39"/>
        <v>kg</v>
      </c>
      <c r="L92" s="9"/>
      <c r="M92" s="45"/>
      <c r="N92" s="45">
        <f t="shared" si="40"/>
        <v>0</v>
      </c>
      <c r="O92" s="45">
        <f t="shared" si="41"/>
        <v>0</v>
      </c>
      <c r="P92" s="288">
        <f t="shared" si="35"/>
        <v>0</v>
      </c>
    </row>
    <row r="93" spans="1:16" ht="24.9" customHeight="1">
      <c r="A93" s="8" t="str">
        <f>'Pacto original'!A98</f>
        <v>4.2.5</v>
      </c>
      <c r="B93" s="8">
        <f>'Pacto original'!B98</f>
        <v>92775</v>
      </c>
      <c r="C93" s="4" t="str">
        <f>'Pacto original'!C98</f>
        <v>SINAPI</v>
      </c>
      <c r="D93" s="33" t="str">
        <f>'Pacto original'!D98</f>
        <v>Armação de aço CA-60 Ø 5,0mm; incluso fornecimento, corte, dobra e colocação</v>
      </c>
      <c r="E93" s="8" t="str">
        <f>'Pacto original'!E98</f>
        <v>kg</v>
      </c>
      <c r="F93" s="9">
        <f>'Pacto original'!F98</f>
        <v>571.09</v>
      </c>
      <c r="G93" s="252"/>
      <c r="H93" s="15">
        <f t="shared" si="36"/>
        <v>92775</v>
      </c>
      <c r="I93" s="15" t="str">
        <f t="shared" si="37"/>
        <v>SINAPI</v>
      </c>
      <c r="J93" s="34" t="str">
        <f t="shared" si="38"/>
        <v>Armação de aço CA-60 Ø 5,0mm; incluso fornecimento, corte, dobra e colocação</v>
      </c>
      <c r="K93" s="8" t="str">
        <f t="shared" si="39"/>
        <v>kg</v>
      </c>
      <c r="L93" s="254"/>
      <c r="M93" s="45"/>
      <c r="N93" s="45">
        <f t="shared" si="40"/>
        <v>0</v>
      </c>
      <c r="O93" s="45">
        <f t="shared" si="41"/>
        <v>0</v>
      </c>
      <c r="P93" s="288">
        <f t="shared" si="35"/>
        <v>0</v>
      </c>
    </row>
    <row r="94" spans="1:16" ht="24.9" customHeight="1">
      <c r="A94" s="8" t="str">
        <f>'Pacto original'!A99</f>
        <v>4.2.6</v>
      </c>
      <c r="B94" s="8">
        <f>'Pacto original'!B99</f>
        <v>92726</v>
      </c>
      <c r="C94" s="4" t="str">
        <f>'Pacto original'!C99</f>
        <v>SINAPI</v>
      </c>
      <c r="D94" s="33" t="str">
        <f>'Pacto original'!D99</f>
        <v>Concreto Bombeado fck= 25MPa; incluindo preparo, lançamento e adensamento</v>
      </c>
      <c r="E94" s="8" t="str">
        <f>'Pacto original'!E99</f>
        <v>m³</v>
      </c>
      <c r="F94" s="9">
        <f>'Pacto original'!F99</f>
        <v>40.299999999999997</v>
      </c>
      <c r="G94" s="50"/>
      <c r="H94" s="15">
        <f t="shared" si="36"/>
        <v>92726</v>
      </c>
      <c r="I94" s="15" t="str">
        <f t="shared" si="37"/>
        <v>SINAPI</v>
      </c>
      <c r="J94" s="34" t="str">
        <f t="shared" si="38"/>
        <v>Concreto Bombeado fck= 25MPa; incluindo preparo, lançamento e adensamento</v>
      </c>
      <c r="K94" s="8" t="str">
        <f t="shared" si="39"/>
        <v>m³</v>
      </c>
      <c r="L94" s="234"/>
      <c r="M94" s="45"/>
      <c r="N94" s="45">
        <f t="shared" si="40"/>
        <v>0</v>
      </c>
      <c r="O94" s="45">
        <f t="shared" si="41"/>
        <v>0</v>
      </c>
      <c r="P94" s="288">
        <f t="shared" si="35"/>
        <v>0</v>
      </c>
    </row>
    <row r="95" spans="1:16" ht="24.9" customHeight="1">
      <c r="A95" s="8" t="str">
        <f>'Pacto original'!A100</f>
        <v>4.3</v>
      </c>
      <c r="B95" s="8"/>
      <c r="C95" s="4"/>
      <c r="D95" s="35" t="str">
        <f>'Pacto original'!D100</f>
        <v>CONCRETO ARMADO PARA VERGAS</v>
      </c>
      <c r="E95" s="8"/>
      <c r="F95" s="9"/>
      <c r="G95" s="49"/>
      <c r="H95" s="15"/>
      <c r="I95" s="15"/>
      <c r="J95" s="36" t="str">
        <f t="shared" si="38"/>
        <v>CONCRETO ARMADO PARA VERGAS</v>
      </c>
      <c r="K95" s="8"/>
      <c r="L95" s="212"/>
      <c r="M95" s="213"/>
      <c r="N95" s="213"/>
      <c r="O95" s="213"/>
      <c r="P95" s="288"/>
    </row>
    <row r="96" spans="1:16" ht="24.9" customHeight="1">
      <c r="A96" s="8" t="str">
        <f>'Pacto original'!A101</f>
        <v>4.3.1</v>
      </c>
      <c r="B96" s="8">
        <f>'Pacto original'!B101</f>
        <v>93183</v>
      </c>
      <c r="C96" s="4" t="str">
        <f>'Pacto original'!C101</f>
        <v>SINAPI</v>
      </c>
      <c r="D96" s="33" t="str">
        <f>'Pacto original'!D101</f>
        <v>Verga e contraverga pré-moldada fck= 20MPa, seção 10x10cm</v>
      </c>
      <c r="E96" s="8" t="str">
        <f>'Pacto original'!E101</f>
        <v>m</v>
      </c>
      <c r="F96" s="9">
        <f>'Pacto original'!F101</f>
        <v>216.92</v>
      </c>
      <c r="G96" s="49"/>
      <c r="H96" s="15">
        <f t="shared" si="36"/>
        <v>93183</v>
      </c>
      <c r="I96" s="15" t="str">
        <f t="shared" si="37"/>
        <v>SINAPI</v>
      </c>
      <c r="J96" s="34" t="str">
        <f t="shared" si="38"/>
        <v>Verga e contraverga pré-moldada fck= 20MPa, seção 10x10cm</v>
      </c>
      <c r="K96" s="8" t="str">
        <f t="shared" si="39"/>
        <v>m</v>
      </c>
      <c r="L96" s="9"/>
      <c r="M96" s="45"/>
      <c r="N96" s="45">
        <f t="shared" ref="N96:N99" si="42">M96+(M96*$F$5)</f>
        <v>0</v>
      </c>
      <c r="O96" s="45">
        <f t="shared" ref="O96:O99" si="43">L96*N96</f>
        <v>0</v>
      </c>
      <c r="P96" s="288">
        <f t="shared" si="35"/>
        <v>0</v>
      </c>
    </row>
    <row r="97" spans="1:16" ht="24.9" customHeight="1">
      <c r="A97" s="8" t="str">
        <f>'Pacto original'!A102</f>
        <v>4.4</v>
      </c>
      <c r="B97" s="8"/>
      <c r="C97" s="4"/>
      <c r="D97" s="35" t="str">
        <f>'Pacto original'!D102</f>
        <v>CONCRETO ARMADO - MURETA - PILARES</v>
      </c>
      <c r="E97" s="8"/>
      <c r="F97" s="9"/>
      <c r="G97" s="49"/>
      <c r="H97" s="15"/>
      <c r="I97" s="15"/>
      <c r="J97" s="36" t="str">
        <f t="shared" si="38"/>
        <v>CONCRETO ARMADO - MURETA - PILARES</v>
      </c>
      <c r="K97" s="8"/>
      <c r="L97" s="212"/>
      <c r="M97" s="213"/>
      <c r="N97" s="213"/>
      <c r="O97" s="213"/>
      <c r="P97" s="288"/>
    </row>
    <row r="98" spans="1:16" ht="24.9" customHeight="1">
      <c r="A98" s="8" t="str">
        <f>'Pacto original'!A103</f>
        <v>4.4.1</v>
      </c>
      <c r="B98" s="8">
        <v>92265</v>
      </c>
      <c r="C98" s="4" t="str">
        <f>'Pacto original'!C103</f>
        <v>SINAPI</v>
      </c>
      <c r="D98" s="33" t="str">
        <f>'Pacto original'!D103</f>
        <v>Montagem e desmontagem de forma para pilares, em chapa de madeira compensada plastificada com reaproveitamento</v>
      </c>
      <c r="E98" s="8" t="str">
        <f>'Pacto original'!E103</f>
        <v>m²</v>
      </c>
      <c r="F98" s="9">
        <f>'Pacto original'!F103</f>
        <v>16.02</v>
      </c>
      <c r="G98" s="252"/>
      <c r="H98" s="15">
        <f t="shared" si="36"/>
        <v>92265</v>
      </c>
      <c r="I98" s="15" t="str">
        <f t="shared" si="37"/>
        <v>SINAPI</v>
      </c>
      <c r="J98" s="34" t="str">
        <f t="shared" si="38"/>
        <v>Montagem e desmontagem de forma para pilares, em chapa de madeira compensada plastificada com reaproveitamento</v>
      </c>
      <c r="K98" s="8" t="str">
        <f t="shared" si="39"/>
        <v>m²</v>
      </c>
      <c r="L98" s="254">
        <v>16.02</v>
      </c>
      <c r="M98" s="45">
        <v>108.52</v>
      </c>
      <c r="N98" s="45">
        <f t="shared" si="42"/>
        <v>142.4325</v>
      </c>
      <c r="O98" s="45">
        <f t="shared" si="43"/>
        <v>2281.76865</v>
      </c>
      <c r="P98" s="288">
        <f t="shared" si="35"/>
        <v>7.9992155662249602E-4</v>
      </c>
    </row>
    <row r="99" spans="1:16" s="265" customFormat="1" ht="24.9" customHeight="1">
      <c r="A99" s="210" t="str">
        <f>'Pacto original'!A104</f>
        <v>4.4.2</v>
      </c>
      <c r="B99" s="210">
        <v>92761</v>
      </c>
      <c r="C99" s="19" t="str">
        <f>'Pacto original'!C104</f>
        <v>SINAPI</v>
      </c>
      <c r="D99" s="211" t="str">
        <f>'Pacto original'!D104</f>
        <v>Armação de aço CA-50 Ø 8mm; incluso fornecimento, corte, dobra e colocação</v>
      </c>
      <c r="E99" s="210" t="str">
        <f>'Pacto original'!E104</f>
        <v>kg</v>
      </c>
      <c r="F99" s="212">
        <f>'Pacto original'!F104</f>
        <v>41.19</v>
      </c>
      <c r="G99" s="231"/>
      <c r="H99" s="15">
        <f t="shared" si="36"/>
        <v>92761</v>
      </c>
      <c r="I99" s="15" t="str">
        <f t="shared" si="37"/>
        <v>SINAPI</v>
      </c>
      <c r="J99" s="34" t="str">
        <f t="shared" si="38"/>
        <v>Armação de aço CA-50 Ø 8mm; incluso fornecimento, corte, dobra e colocação</v>
      </c>
      <c r="K99" s="8" t="str">
        <f t="shared" si="39"/>
        <v>kg</v>
      </c>
      <c r="L99" s="22">
        <v>41.19</v>
      </c>
      <c r="M99" s="45">
        <v>11.1</v>
      </c>
      <c r="N99" s="45">
        <f t="shared" si="42"/>
        <v>14.56875</v>
      </c>
      <c r="O99" s="45">
        <f t="shared" si="43"/>
        <v>600.08681249999995</v>
      </c>
      <c r="P99" s="288">
        <f t="shared" si="35"/>
        <v>2.1037293906357767E-4</v>
      </c>
    </row>
    <row r="100" spans="1:16" ht="24.9" customHeight="1">
      <c r="A100" s="8" t="str">
        <f>'Pacto original'!A105</f>
        <v>4.4.3</v>
      </c>
      <c r="B100" s="8">
        <v>92759</v>
      </c>
      <c r="C100" s="4" t="str">
        <f>'Pacto original'!C105</f>
        <v>SINAPI</v>
      </c>
      <c r="D100" s="33" t="str">
        <f>'Pacto original'!D105</f>
        <v>Armação de aço CA-60 Ø 5,0mm; incluso fornecimento, corte, dobra e colocação</v>
      </c>
      <c r="E100" s="8" t="str">
        <f>'Pacto original'!E105</f>
        <v>kg</v>
      </c>
      <c r="F100" s="9">
        <f>'Pacto original'!F105</f>
        <v>9.1300000000000008</v>
      </c>
      <c r="G100" s="49"/>
      <c r="H100" s="15">
        <f t="shared" si="36"/>
        <v>92759</v>
      </c>
      <c r="I100" s="15" t="str">
        <f t="shared" si="37"/>
        <v>SINAPI</v>
      </c>
      <c r="J100" s="34" t="str">
        <f t="shared" si="38"/>
        <v>Armação de aço CA-60 Ø 5,0mm; incluso fornecimento, corte, dobra e colocação</v>
      </c>
      <c r="K100" s="8" t="str">
        <f t="shared" si="39"/>
        <v>kg</v>
      </c>
      <c r="L100" s="12">
        <v>9.1300000000000008</v>
      </c>
      <c r="M100" s="45">
        <v>12.25</v>
      </c>
      <c r="N100" s="45">
        <f>M100+(M100*$F$5)</f>
        <v>16.078125</v>
      </c>
      <c r="O100" s="45">
        <f>L100*N100</f>
        <v>146.79328125000001</v>
      </c>
      <c r="P100" s="288">
        <f t="shared" si="35"/>
        <v>5.1461444191208372E-5</v>
      </c>
    </row>
    <row r="101" spans="1:16" ht="24.9" customHeight="1">
      <c r="A101" s="8" t="str">
        <f>'Pacto original'!A106</f>
        <v>4.4.4</v>
      </c>
      <c r="B101" s="8">
        <v>103671</v>
      </c>
      <c r="C101" s="4" t="str">
        <f>'Pacto original'!C106</f>
        <v>SINAPI</v>
      </c>
      <c r="D101" s="33" t="str">
        <f>'Pacto original'!D106</f>
        <v>Concreto Bombeado fck= 25MPa; incluindo preparo, lançamento e adensamento</v>
      </c>
      <c r="E101" s="8" t="str">
        <f>'Pacto original'!E106</f>
        <v>m³</v>
      </c>
      <c r="F101" s="9">
        <f>'Pacto original'!F106</f>
        <v>0.66</v>
      </c>
      <c r="G101" s="17"/>
      <c r="H101" s="15">
        <f t="shared" si="36"/>
        <v>103671</v>
      </c>
      <c r="I101" s="15" t="str">
        <f t="shared" si="37"/>
        <v>SINAPI</v>
      </c>
      <c r="J101" s="34" t="str">
        <f t="shared" si="38"/>
        <v>Concreto Bombeado fck= 25MPa; incluindo preparo, lançamento e adensamento</v>
      </c>
      <c r="K101" s="8" t="str">
        <f t="shared" si="39"/>
        <v>m³</v>
      </c>
      <c r="L101" s="255">
        <v>0.66</v>
      </c>
      <c r="M101" s="45">
        <v>771.31</v>
      </c>
      <c r="N101" s="45">
        <f t="shared" ref="N101:N108" si="44">M101+(M101*$F$5)</f>
        <v>1012.3443749999999</v>
      </c>
      <c r="O101" s="45">
        <f t="shared" ref="O101:O108" si="45">L101*N101</f>
        <v>668.14728749999995</v>
      </c>
      <c r="P101" s="288">
        <f t="shared" si="35"/>
        <v>2.3423295708357566E-4</v>
      </c>
    </row>
    <row r="102" spans="1:16" s="243" customFormat="1" ht="24.9" customHeight="1">
      <c r="A102" s="241" t="str">
        <f>'Pacto original'!A107</f>
        <v>4.5</v>
      </c>
      <c r="B102" s="241"/>
      <c r="C102" s="3"/>
      <c r="D102" s="35" t="str">
        <f>'Pacto original'!D107</f>
        <v>CONCRETO ARMADO -CASA DE GÁS - PILARES, VIGAS E LAJE</v>
      </c>
      <c r="E102" s="249"/>
      <c r="F102" s="278"/>
      <c r="G102" s="231"/>
      <c r="H102" s="279"/>
      <c r="I102" s="279"/>
      <c r="J102" s="36" t="str">
        <f t="shared" si="38"/>
        <v>CONCRETO ARMADO -CASA DE GÁS - PILARES, VIGAS E LAJE</v>
      </c>
      <c r="K102" s="241"/>
      <c r="L102" s="234"/>
      <c r="M102" s="282"/>
      <c r="N102" s="282"/>
      <c r="O102" s="282"/>
      <c r="P102" s="288"/>
    </row>
    <row r="103" spans="1:16" ht="24.9" customHeight="1">
      <c r="A103" s="8" t="str">
        <f>'Pacto original'!A108</f>
        <v>4.5.1</v>
      </c>
      <c r="B103" s="8">
        <v>92471</v>
      </c>
      <c r="C103" s="4" t="str">
        <f>'Pacto original'!C108</f>
        <v>SINAPI</v>
      </c>
      <c r="D103" s="33" t="str">
        <f>'Pacto original'!D108</f>
        <v>Montagem e desmontagem de forma para pilares, em chapa de madeira compensada plastificada com reaproveitamento</v>
      </c>
      <c r="E103" s="8" t="str">
        <f>'Pacto original'!E108</f>
        <v>m²</v>
      </c>
      <c r="F103" s="9">
        <f>'Pacto original'!F108</f>
        <v>22.66</v>
      </c>
      <c r="G103" s="51"/>
      <c r="H103" s="15">
        <f t="shared" si="36"/>
        <v>92471</v>
      </c>
      <c r="I103" s="15" t="str">
        <f t="shared" si="37"/>
        <v>SINAPI</v>
      </c>
      <c r="J103" s="34" t="str">
        <f t="shared" si="38"/>
        <v>Montagem e desmontagem de forma para pilares, em chapa de madeira compensada plastificada com reaproveitamento</v>
      </c>
      <c r="K103" s="8" t="str">
        <f t="shared" si="39"/>
        <v>m²</v>
      </c>
      <c r="L103" s="9">
        <v>22.66</v>
      </c>
      <c r="M103" s="45">
        <v>84.88</v>
      </c>
      <c r="N103" s="45">
        <f t="shared" si="44"/>
        <v>111.405</v>
      </c>
      <c r="O103" s="45">
        <f t="shared" si="45"/>
        <v>2524.4373000000001</v>
      </c>
      <c r="P103" s="288">
        <f t="shared" si="35"/>
        <v>8.8499410955264512E-4</v>
      </c>
    </row>
    <row r="104" spans="1:16" ht="24.9" customHeight="1">
      <c r="A104" s="8" t="str">
        <f>'Pacto original'!A109</f>
        <v>4.5.2</v>
      </c>
      <c r="B104" s="8">
        <v>92759</v>
      </c>
      <c r="C104" s="4" t="str">
        <f>'Pacto original'!C109</f>
        <v>SINAPI</v>
      </c>
      <c r="D104" s="33" t="str">
        <f>'Pacto original'!D109</f>
        <v>Armação de aço CA-50 Ø 6,3mm; incluso fornecimento, corte, dobra e colocação</v>
      </c>
      <c r="E104" s="8" t="str">
        <f>'Pacto original'!E109</f>
        <v>kg</v>
      </c>
      <c r="F104" s="9">
        <f>'Pacto original'!F109</f>
        <v>18.52</v>
      </c>
      <c r="G104" s="51"/>
      <c r="H104" s="15">
        <f t="shared" si="36"/>
        <v>92759</v>
      </c>
      <c r="I104" s="15" t="str">
        <f t="shared" si="37"/>
        <v>SINAPI</v>
      </c>
      <c r="J104" s="34" t="str">
        <f t="shared" si="38"/>
        <v>Armação de aço CA-50 Ø 6,3mm; incluso fornecimento, corte, dobra e colocação</v>
      </c>
      <c r="K104" s="8" t="str">
        <f t="shared" si="39"/>
        <v>kg</v>
      </c>
      <c r="L104" s="9">
        <v>18.52</v>
      </c>
      <c r="M104" s="45">
        <v>12.55</v>
      </c>
      <c r="N104" s="45">
        <f t="shared" si="44"/>
        <v>16.471875000000001</v>
      </c>
      <c r="O104" s="45">
        <f t="shared" si="45"/>
        <v>305.05912499999999</v>
      </c>
      <c r="P104" s="288">
        <f t="shared" si="35"/>
        <v>1.0694483427664614E-4</v>
      </c>
    </row>
    <row r="105" spans="1:16" ht="24.9" customHeight="1">
      <c r="A105" s="8" t="str">
        <f>'Pacto original'!A110</f>
        <v>4.5.3</v>
      </c>
      <c r="B105" s="8">
        <v>92761</v>
      </c>
      <c r="C105" s="4" t="str">
        <f>'Pacto original'!C110</f>
        <v>SINAPI</v>
      </c>
      <c r="D105" s="33" t="str">
        <f>'Pacto original'!D110</f>
        <v>Armação de aço CA-50 Ø 8mm; incluso fornecimento, corte, dobra e colocação</v>
      </c>
      <c r="E105" s="8" t="str">
        <f>'Pacto original'!E110</f>
        <v>kg</v>
      </c>
      <c r="F105" s="9">
        <f>'Pacto original'!F110</f>
        <v>19.5</v>
      </c>
      <c r="G105" s="51"/>
      <c r="H105" s="15">
        <f t="shared" si="36"/>
        <v>92761</v>
      </c>
      <c r="I105" s="15" t="str">
        <f t="shared" si="37"/>
        <v>SINAPI</v>
      </c>
      <c r="J105" s="34" t="str">
        <f t="shared" si="38"/>
        <v>Armação de aço CA-50 Ø 8mm; incluso fornecimento, corte, dobra e colocação</v>
      </c>
      <c r="K105" s="8" t="str">
        <f t="shared" si="39"/>
        <v>kg</v>
      </c>
      <c r="L105" s="9">
        <v>19.5</v>
      </c>
      <c r="M105" s="45">
        <v>11.1</v>
      </c>
      <c r="N105" s="45">
        <f t="shared" si="44"/>
        <v>14.56875</v>
      </c>
      <c r="O105" s="45">
        <f t="shared" si="45"/>
        <v>284.09062499999999</v>
      </c>
      <c r="P105" s="288">
        <f t="shared" si="35"/>
        <v>9.9593889578532765E-5</v>
      </c>
    </row>
    <row r="106" spans="1:16" ht="24.9" customHeight="1">
      <c r="A106" s="8" t="str">
        <f>'Pacto original'!A111</f>
        <v>4.5.4</v>
      </c>
      <c r="B106" s="8">
        <v>92762</v>
      </c>
      <c r="C106" s="4" t="str">
        <f>'Pacto original'!C111</f>
        <v>SINAPI</v>
      </c>
      <c r="D106" s="33" t="str">
        <f>'Pacto original'!D111</f>
        <v>Armação de aço CA-50 Ø 10mm; incluso fornecimento, corte, dobra e colocação</v>
      </c>
      <c r="E106" s="8" t="str">
        <f>'Pacto original'!E111</f>
        <v>kg</v>
      </c>
      <c r="F106" s="9">
        <f>'Pacto original'!F111</f>
        <v>33.61</v>
      </c>
      <c r="G106" s="51"/>
      <c r="H106" s="15">
        <f t="shared" si="36"/>
        <v>92762</v>
      </c>
      <c r="I106" s="15" t="str">
        <f t="shared" si="37"/>
        <v>SINAPI</v>
      </c>
      <c r="J106" s="34" t="str">
        <f t="shared" si="38"/>
        <v>Armação de aço CA-50 Ø 10mm; incluso fornecimento, corte, dobra e colocação</v>
      </c>
      <c r="K106" s="8" t="str">
        <f t="shared" si="39"/>
        <v>kg</v>
      </c>
      <c r="L106" s="9">
        <v>33.61</v>
      </c>
      <c r="M106" s="45">
        <v>9.9</v>
      </c>
      <c r="N106" s="45">
        <f t="shared" si="44"/>
        <v>12.99375</v>
      </c>
      <c r="O106" s="45">
        <f t="shared" si="45"/>
        <v>436.71993750000001</v>
      </c>
      <c r="P106" s="288">
        <f t="shared" si="35"/>
        <v>1.531012761583341E-4</v>
      </c>
    </row>
    <row r="107" spans="1:16" ht="24.9" customHeight="1">
      <c r="A107" s="8" t="str">
        <f>'Pacto original'!A112</f>
        <v>4.5.5</v>
      </c>
      <c r="B107" s="8">
        <v>92759</v>
      </c>
      <c r="C107" s="4" t="str">
        <f>'Pacto original'!C112</f>
        <v>SINAPI</v>
      </c>
      <c r="D107" s="33" t="str">
        <f>'Pacto original'!D112</f>
        <v>Armação de aço CA-60 Ø 5,0mm; incluso fornecimento, corte, dobra e colocação</v>
      </c>
      <c r="E107" s="8" t="str">
        <f>'Pacto original'!E112</f>
        <v>kg</v>
      </c>
      <c r="F107" s="9">
        <f>'Pacto original'!F112</f>
        <v>19.23</v>
      </c>
      <c r="G107" s="51"/>
      <c r="H107" s="15">
        <f t="shared" si="36"/>
        <v>92759</v>
      </c>
      <c r="I107" s="15" t="str">
        <f t="shared" si="37"/>
        <v>SINAPI</v>
      </c>
      <c r="J107" s="34" t="str">
        <f t="shared" si="38"/>
        <v>Armação de aço CA-60 Ø 5,0mm; incluso fornecimento, corte, dobra e colocação</v>
      </c>
      <c r="K107" s="8" t="str">
        <f t="shared" si="39"/>
        <v>kg</v>
      </c>
      <c r="L107" s="9">
        <v>19.23</v>
      </c>
      <c r="M107" s="45">
        <v>12.55</v>
      </c>
      <c r="N107" s="45">
        <f t="shared" si="44"/>
        <v>16.471875000000001</v>
      </c>
      <c r="O107" s="45">
        <f t="shared" si="45"/>
        <v>316.75415624999999</v>
      </c>
      <c r="P107" s="288">
        <f t="shared" si="35"/>
        <v>1.1104477122785666E-4</v>
      </c>
    </row>
    <row r="108" spans="1:16" ht="24.9" customHeight="1">
      <c r="A108" s="8" t="str">
        <f>'Pacto original'!A113</f>
        <v>4.5.6</v>
      </c>
      <c r="B108" s="8">
        <v>103674</v>
      </c>
      <c r="C108" s="4" t="str">
        <f>'Pacto original'!C113</f>
        <v>SINAPI</v>
      </c>
      <c r="D108" s="33" t="str">
        <f>'Pacto original'!D113</f>
        <v>Concreto Bombeado fck= 25MPa; incluindo preparo, lançamento e adensamento</v>
      </c>
      <c r="E108" s="8" t="str">
        <f>'Pacto original'!E113</f>
        <v>m³</v>
      </c>
      <c r="F108" s="9">
        <f>'Pacto original'!F113</f>
        <v>1.46</v>
      </c>
      <c r="G108" s="51"/>
      <c r="H108" s="15">
        <f t="shared" si="36"/>
        <v>103674</v>
      </c>
      <c r="I108" s="15" t="str">
        <f t="shared" si="37"/>
        <v>SINAPI</v>
      </c>
      <c r="J108" s="34" t="str">
        <f t="shared" si="38"/>
        <v>Concreto Bombeado fck= 25MPa; incluindo preparo, lançamento e adensamento</v>
      </c>
      <c r="K108" s="8" t="str">
        <f t="shared" si="39"/>
        <v>m³</v>
      </c>
      <c r="L108" s="9">
        <v>1.46</v>
      </c>
      <c r="M108" s="45">
        <v>741.64</v>
      </c>
      <c r="N108" s="45">
        <f t="shared" si="44"/>
        <v>973.40249999999992</v>
      </c>
      <c r="O108" s="45">
        <f t="shared" si="45"/>
        <v>1421.1676499999999</v>
      </c>
      <c r="P108" s="288">
        <f t="shared" si="35"/>
        <v>4.9821993952346331E-4</v>
      </c>
    </row>
    <row r="109" spans="1:16" s="265" customFormat="1" ht="24.9" customHeight="1">
      <c r="A109" s="210"/>
      <c r="B109" s="210"/>
      <c r="C109" s="19"/>
      <c r="D109" s="211"/>
      <c r="E109" s="210"/>
      <c r="F109" s="212"/>
      <c r="G109" s="266"/>
      <c r="H109" s="18"/>
      <c r="I109" s="18"/>
      <c r="J109" s="37"/>
      <c r="K109" s="210"/>
      <c r="L109" s="212"/>
      <c r="M109" s="213"/>
      <c r="N109" s="213"/>
      <c r="O109" s="213"/>
      <c r="P109" s="291"/>
    </row>
    <row r="110" spans="1:16" s="243" customFormat="1" ht="24.9" customHeight="1">
      <c r="A110" s="228">
        <f>'Pacto original'!A116</f>
        <v>5</v>
      </c>
      <c r="B110" s="228"/>
      <c r="C110" s="229"/>
      <c r="D110" s="230" t="str">
        <f>'Pacto original'!D116</f>
        <v>SISTEMA DE VEDAÇÃO VERTICAL</v>
      </c>
      <c r="E110" s="228"/>
      <c r="F110" s="244"/>
      <c r="G110" s="258"/>
      <c r="H110" s="259"/>
      <c r="I110" s="259"/>
      <c r="J110" s="230" t="str">
        <f>D110</f>
        <v>SISTEMA DE VEDAÇÃO VERTICAL</v>
      </c>
      <c r="K110" s="258"/>
      <c r="L110" s="259"/>
      <c r="M110" s="260"/>
      <c r="N110" s="260"/>
      <c r="O110" s="7">
        <f>SUM(O111:O122)</f>
        <v>21131.517749999999</v>
      </c>
      <c r="P110" s="295"/>
    </row>
    <row r="111" spans="1:16" ht="24.9" customHeight="1">
      <c r="A111" s="8" t="str">
        <f>'Pacto original'!A117</f>
        <v>5.1</v>
      </c>
      <c r="B111" s="8"/>
      <c r="C111" s="4"/>
      <c r="D111" s="35" t="str">
        <f>'Pacto original'!D117</f>
        <v>ELEMENTOS VAZADOS</v>
      </c>
      <c r="E111" s="210"/>
      <c r="F111" s="212"/>
      <c r="G111" s="231"/>
      <c r="H111" s="235"/>
      <c r="I111" s="235"/>
      <c r="J111" s="233" t="str">
        <f>D111</f>
        <v>ELEMENTOS VAZADOS</v>
      </c>
      <c r="K111" s="235"/>
      <c r="L111" s="234"/>
      <c r="M111" s="213"/>
      <c r="N111" s="213"/>
      <c r="O111" s="213"/>
      <c r="P111" s="289"/>
    </row>
    <row r="112" spans="1:16" ht="24.9" customHeight="1">
      <c r="A112" s="8" t="str">
        <f>'Pacto original'!A118</f>
        <v>5.1.1</v>
      </c>
      <c r="B112" s="8">
        <v>101161</v>
      </c>
      <c r="C112" s="4" t="str">
        <f>'Pacto original'!C118</f>
        <v>SINAPI</v>
      </c>
      <c r="D112" s="33" t="str">
        <f>'Pacto original'!D118</f>
        <v>Cobogó de concreto (elemento vazado)  - (6x40x40cm) assentado com argamassa traço 1:4 (cimento, areia)</v>
      </c>
      <c r="E112" s="8" t="str">
        <f>'Pacto original'!E118</f>
        <v>m²</v>
      </c>
      <c r="F112" s="9">
        <f>'Pacto original'!F118</f>
        <v>6.1</v>
      </c>
      <c r="G112" s="49"/>
      <c r="H112" s="15">
        <f>B112</f>
        <v>101161</v>
      </c>
      <c r="I112" s="19" t="str">
        <f>C112</f>
        <v>SINAPI</v>
      </c>
      <c r="J112" s="34" t="str">
        <f>D112</f>
        <v>Cobogó de concreto (elemento vazado)  - (6x40x40cm) assentado com argamassa traço 1:4 (cimento, areia)</v>
      </c>
      <c r="K112" s="8" t="str">
        <f>E112</f>
        <v>m²</v>
      </c>
      <c r="L112" s="9">
        <v>6.1</v>
      </c>
      <c r="M112" s="45">
        <v>216.08</v>
      </c>
      <c r="N112" s="45">
        <f t="shared" ref="N112:N120" si="46">M112+(M112*$F$5)</f>
        <v>283.60500000000002</v>
      </c>
      <c r="O112" s="45">
        <f t="shared" ref="O112:O120" si="47">L112*N112</f>
        <v>1729.9905000000001</v>
      </c>
      <c r="P112" s="288">
        <f t="shared" ref="P112:P122" si="48">O112/$N$586</f>
        <v>6.0648422604199178E-4</v>
      </c>
    </row>
    <row r="113" spans="1:16" ht="24.9" customHeight="1">
      <c r="A113" s="8" t="str">
        <f>'Pacto original'!A119</f>
        <v>5.2</v>
      </c>
      <c r="B113" s="8"/>
      <c r="C113" s="4"/>
      <c r="D113" s="35" t="str">
        <f>'Pacto original'!D119</f>
        <v>ALVENARIA DE VEDAÇÃO</v>
      </c>
      <c r="E113" s="8"/>
      <c r="F113" s="9"/>
      <c r="G113" s="49"/>
      <c r="H113" s="15"/>
      <c r="I113" s="19"/>
      <c r="J113" s="36" t="str">
        <f>D113</f>
        <v>ALVENARIA DE VEDAÇÃO</v>
      </c>
      <c r="K113" s="8"/>
      <c r="L113" s="9"/>
      <c r="M113" s="213"/>
      <c r="N113" s="213"/>
      <c r="O113" s="213"/>
      <c r="P113" s="288"/>
    </row>
    <row r="114" spans="1:16" ht="24.9" customHeight="1">
      <c r="A114" s="8" t="str">
        <f>'Pacto original'!A120</f>
        <v>5.2.1</v>
      </c>
      <c r="B114" s="8">
        <v>103322</v>
      </c>
      <c r="C114" s="4" t="str">
        <f>'Pacto original'!C120</f>
        <v>SINAPI</v>
      </c>
      <c r="D114" s="33" t="str">
        <f>'Pacto original'!D120</f>
        <v>Alvenaria de vedação de 1/2 vez em tijolos cerâmicos (dimensões nominais: 39x19x09); assentamento em argamassa no traço 1:2:8 (cimento, cal e areia)  para parede interna</v>
      </c>
      <c r="E114" s="8" t="str">
        <f>'Pacto original'!E120</f>
        <v>m²</v>
      </c>
      <c r="F114" s="9">
        <f>'Pacto original'!F120</f>
        <v>1015.65</v>
      </c>
      <c r="G114" s="49"/>
      <c r="H114" s="15">
        <f t="shared" ref="H114:H122" si="49">B114</f>
        <v>103322</v>
      </c>
      <c r="I114" s="19" t="str">
        <f t="shared" ref="I114:I122" si="50">C114</f>
        <v>SINAPI</v>
      </c>
      <c r="J114" s="34" t="str">
        <f>D114</f>
        <v>Alvenaria de vedação de 1/2 vez em tijolos cerâmicos (dimensões nominais: 39x19x09); assentamento em argamassa no traço 1:2:8 (cimento, cal e areia)  para parede interna</v>
      </c>
      <c r="K114" s="8" t="str">
        <f t="shared" ref="K114:K122" si="51">E114</f>
        <v>m²</v>
      </c>
      <c r="L114" s="9"/>
      <c r="M114" s="45"/>
      <c r="N114" s="45">
        <f t="shared" si="46"/>
        <v>0</v>
      </c>
      <c r="O114" s="45">
        <f t="shared" si="47"/>
        <v>0</v>
      </c>
      <c r="P114" s="288">
        <f t="shared" si="48"/>
        <v>0</v>
      </c>
    </row>
    <row r="115" spans="1:16" ht="24.9" customHeight="1">
      <c r="A115" s="8" t="str">
        <f>'Pacto original'!A121</f>
        <v>5.2.2</v>
      </c>
      <c r="B115" s="8">
        <f>'Pacto original'!B121</f>
        <v>87519</v>
      </c>
      <c r="C115" s="4" t="str">
        <f>'Pacto original'!C121</f>
        <v>SINAPI</v>
      </c>
      <c r="D115" s="33" t="str">
        <f>'Pacto original'!D121</f>
        <v>Alvenaria de vedação de 1 vez em tijolos cerâmicos de 08 furos (dimensões nominais: 19x19x09); assentamento em argamassa no traço 1:2:8 (cimento, cal e areia) para sóculos</v>
      </c>
      <c r="E115" s="8" t="str">
        <f>'Pacto original'!E121</f>
        <v>m²</v>
      </c>
      <c r="F115" s="9">
        <f>'Pacto original'!F121</f>
        <v>16.86</v>
      </c>
      <c r="G115" s="49"/>
      <c r="H115" s="15">
        <f t="shared" si="49"/>
        <v>87519</v>
      </c>
      <c r="I115" s="19" t="str">
        <f t="shared" si="50"/>
        <v>SINAPI</v>
      </c>
      <c r="J115" s="34" t="str">
        <f t="shared" ref="J115:J122" si="52">D115</f>
        <v>Alvenaria de vedação de 1 vez em tijolos cerâmicos de 08 furos (dimensões nominais: 19x19x09); assentamento em argamassa no traço 1:2:8 (cimento, cal e areia) para sóculos</v>
      </c>
      <c r="K115" s="8" t="str">
        <f t="shared" si="51"/>
        <v>m²</v>
      </c>
      <c r="L115" s="9"/>
      <c r="M115" s="45"/>
      <c r="N115" s="45">
        <f t="shared" si="46"/>
        <v>0</v>
      </c>
      <c r="O115" s="45">
        <f t="shared" si="47"/>
        <v>0</v>
      </c>
      <c r="P115" s="288">
        <f t="shared" si="48"/>
        <v>0</v>
      </c>
    </row>
    <row r="116" spans="1:16" ht="24.9" customHeight="1">
      <c r="A116" s="8" t="str">
        <f>'Pacto original'!A122</f>
        <v>5.2.3</v>
      </c>
      <c r="B116" s="8">
        <f>'Pacto original'!B122</f>
        <v>87491</v>
      </c>
      <c r="C116" s="4" t="str">
        <f>'Pacto original'!C122</f>
        <v>SINAPI</v>
      </c>
      <c r="D116" s="33" t="str">
        <f>'Pacto original'!D122</f>
        <v>Alvenaria de vedação horizontal em tijolos cerâmicos dimensões nominais: 14x19x39; assentamento em argamassa no traço 1:2:8 (cimento, cal e areia) para parede externa</v>
      </c>
      <c r="E116" s="8" t="str">
        <f>'Pacto original'!E122</f>
        <v>m²</v>
      </c>
      <c r="F116" s="9">
        <f>'Pacto original'!F122</f>
        <v>710.21</v>
      </c>
      <c r="G116" s="49"/>
      <c r="H116" s="15">
        <f t="shared" si="49"/>
        <v>87491</v>
      </c>
      <c r="I116" s="19" t="str">
        <f t="shared" si="50"/>
        <v>SINAPI</v>
      </c>
      <c r="J116" s="34" t="str">
        <f t="shared" si="52"/>
        <v>Alvenaria de vedação horizontal em tijolos cerâmicos dimensões nominais: 14x19x39; assentamento em argamassa no traço 1:2:8 (cimento, cal e areia) para parede externa</v>
      </c>
      <c r="K116" s="8" t="str">
        <f t="shared" si="51"/>
        <v>m²</v>
      </c>
      <c r="L116" s="9"/>
      <c r="M116" s="45"/>
      <c r="N116" s="45">
        <f t="shared" si="46"/>
        <v>0</v>
      </c>
      <c r="O116" s="45">
        <f t="shared" si="47"/>
        <v>0</v>
      </c>
      <c r="P116" s="288">
        <f t="shared" si="48"/>
        <v>0</v>
      </c>
    </row>
    <row r="117" spans="1:16" ht="24.9" customHeight="1">
      <c r="A117" s="8" t="str">
        <f>'Pacto original'!A123</f>
        <v>5.2.4</v>
      </c>
      <c r="B117" s="8">
        <f>'Pacto original'!B123</f>
        <v>72132</v>
      </c>
      <c r="C117" s="4" t="str">
        <f>'Pacto original'!C123</f>
        <v>SINAPI</v>
      </c>
      <c r="D117" s="33" t="str">
        <f>'Pacto original'!D123</f>
        <v>Alvenaria em tijolos maciços 5x10x20 cm (espessura 10cm), acentamento com argamassa no traço 1:2:8 (cimento, cal e areia)</v>
      </c>
      <c r="E117" s="8" t="str">
        <f>'Pacto original'!E123</f>
        <v>m²</v>
      </c>
      <c r="F117" s="9">
        <f>'Pacto original'!F123</f>
        <v>13.02</v>
      </c>
      <c r="G117" s="49"/>
      <c r="H117" s="15">
        <f t="shared" si="49"/>
        <v>72132</v>
      </c>
      <c r="I117" s="19" t="str">
        <f t="shared" si="50"/>
        <v>SINAPI</v>
      </c>
      <c r="J117" s="34" t="str">
        <f t="shared" si="52"/>
        <v>Alvenaria em tijolos maciços 5x10x20 cm (espessura 10cm), acentamento com argamassa no traço 1:2:8 (cimento, cal e areia)</v>
      </c>
      <c r="K117" s="8" t="str">
        <f t="shared" si="51"/>
        <v>m²</v>
      </c>
      <c r="L117" s="9"/>
      <c r="M117" s="45"/>
      <c r="N117" s="45">
        <f t="shared" si="46"/>
        <v>0</v>
      </c>
      <c r="O117" s="45">
        <f t="shared" si="47"/>
        <v>0</v>
      </c>
      <c r="P117" s="288">
        <f t="shared" si="48"/>
        <v>0</v>
      </c>
    </row>
    <row r="118" spans="1:16" ht="24.9" customHeight="1">
      <c r="A118" s="8" t="str">
        <f>'Pacto original'!A124</f>
        <v>5.2.5</v>
      </c>
      <c r="B118" s="8">
        <f>'Pacto original'!B124</f>
        <v>93202</v>
      </c>
      <c r="C118" s="4" t="str">
        <f>'Pacto original'!C124</f>
        <v>SINAPI</v>
      </c>
      <c r="D118" s="33" t="str">
        <f>'Pacto original'!D124</f>
        <v>Fixação (encunhamento) de alvenaria de vedação com espuma de poliuretano expansiva</v>
      </c>
      <c r="E118" s="8" t="str">
        <f>'Pacto original'!E124</f>
        <v>m</v>
      </c>
      <c r="F118" s="9">
        <f>'Pacto original'!F124</f>
        <v>536.28</v>
      </c>
      <c r="G118" s="49"/>
      <c r="H118" s="15">
        <f t="shared" si="49"/>
        <v>93202</v>
      </c>
      <c r="I118" s="19" t="str">
        <f t="shared" si="50"/>
        <v>SINAPI</v>
      </c>
      <c r="J118" s="34" t="str">
        <f t="shared" si="52"/>
        <v>Fixação (encunhamento) de alvenaria de vedação com espuma de poliuretano expansiva</v>
      </c>
      <c r="K118" s="8" t="str">
        <f t="shared" si="51"/>
        <v>m</v>
      </c>
      <c r="L118" s="9"/>
      <c r="M118" s="45"/>
      <c r="N118" s="45">
        <f t="shared" si="46"/>
        <v>0</v>
      </c>
      <c r="O118" s="45">
        <f t="shared" si="47"/>
        <v>0</v>
      </c>
      <c r="P118" s="288">
        <f t="shared" si="48"/>
        <v>0</v>
      </c>
    </row>
    <row r="119" spans="1:16" ht="24.9" customHeight="1">
      <c r="A119" s="8" t="str">
        <f>'Pacto original'!A125</f>
        <v>5.2.6</v>
      </c>
      <c r="B119" s="8" t="s">
        <v>1168</v>
      </c>
      <c r="C119" s="4" t="str">
        <f>'Pacto original'!C125</f>
        <v>SEINFRA</v>
      </c>
      <c r="D119" s="33" t="str">
        <f>'Pacto original'!D125</f>
        <v>Divisória de banheiros e sanitários em granito com espessura de 2cm polido assentado com argamassa traço 1:4</v>
      </c>
      <c r="E119" s="8" t="str">
        <f>'Pacto original'!E125</f>
        <v>m²</v>
      </c>
      <c r="F119" s="9">
        <f>'Pacto original'!F125</f>
        <v>15.72</v>
      </c>
      <c r="G119" s="21"/>
      <c r="H119" s="15" t="str">
        <f t="shared" si="49"/>
        <v>ED-48533</v>
      </c>
      <c r="I119" s="19" t="str">
        <f t="shared" si="50"/>
        <v>SEINFRA</v>
      </c>
      <c r="J119" s="34" t="str">
        <f t="shared" si="52"/>
        <v>Divisória de banheiros e sanitários em granito com espessura de 2cm polido assentado com argamassa traço 1:4</v>
      </c>
      <c r="K119" s="8" t="str">
        <f t="shared" si="51"/>
        <v>m²</v>
      </c>
      <c r="L119" s="9">
        <v>15.72</v>
      </c>
      <c r="M119" s="45">
        <v>677.81</v>
      </c>
      <c r="N119" s="45">
        <f t="shared" si="46"/>
        <v>889.6256249999999</v>
      </c>
      <c r="O119" s="45">
        <f t="shared" si="47"/>
        <v>13984.914825</v>
      </c>
      <c r="P119" s="288">
        <f t="shared" si="48"/>
        <v>4.9027033639221142E-3</v>
      </c>
    </row>
    <row r="120" spans="1:16" ht="24.9" customHeight="1">
      <c r="A120" s="8" t="str">
        <f>'Pacto original'!A126</f>
        <v>5.2.7</v>
      </c>
      <c r="B120" s="8">
        <f>'Pacto original'!B126</f>
        <v>96361</v>
      </c>
      <c r="C120" s="4" t="str">
        <f>'Pacto original'!C126</f>
        <v>SINAPI</v>
      </c>
      <c r="D120" s="33" t="str">
        <f>'Pacto original'!D126</f>
        <v>Fechamento de shafts com placas de gesso acartonado</v>
      </c>
      <c r="E120" s="8" t="str">
        <f>'Pacto original'!E126</f>
        <v>m²</v>
      </c>
      <c r="F120" s="9">
        <f>'Pacto original'!F126</f>
        <v>7.2</v>
      </c>
      <c r="G120" s="49"/>
      <c r="H120" s="15">
        <f t="shared" si="49"/>
        <v>96361</v>
      </c>
      <c r="I120" s="19" t="str">
        <f t="shared" si="50"/>
        <v>SINAPI</v>
      </c>
      <c r="J120" s="34" t="str">
        <f t="shared" si="52"/>
        <v>Fechamento de shafts com placas de gesso acartonado</v>
      </c>
      <c r="K120" s="8" t="str">
        <f t="shared" si="51"/>
        <v>m²</v>
      </c>
      <c r="L120" s="212">
        <v>7.2</v>
      </c>
      <c r="M120" s="45">
        <v>139.61000000000001</v>
      </c>
      <c r="N120" s="45">
        <f t="shared" si="46"/>
        <v>183.23812500000003</v>
      </c>
      <c r="O120" s="45">
        <f t="shared" si="47"/>
        <v>1319.3145000000002</v>
      </c>
      <c r="P120" s="288">
        <f t="shared" si="48"/>
        <v>4.6251319497909229E-4</v>
      </c>
    </row>
    <row r="121" spans="1:16" ht="24.9" customHeight="1">
      <c r="A121" s="8" t="str">
        <f>'Pacto original'!A127</f>
        <v>5.3</v>
      </c>
      <c r="B121" s="8"/>
      <c r="C121" s="4"/>
      <c r="D121" s="35" t="str">
        <f>'Pacto original'!D127</f>
        <v>ALVENARIA DA MURETA</v>
      </c>
      <c r="E121" s="8"/>
      <c r="F121" s="9"/>
      <c r="G121" s="49"/>
      <c r="H121" s="15"/>
      <c r="I121" s="19"/>
      <c r="J121" s="36" t="str">
        <f t="shared" si="52"/>
        <v>ALVENARIA DA MURETA</v>
      </c>
      <c r="K121" s="8"/>
      <c r="L121" s="9"/>
      <c r="M121" s="213"/>
      <c r="N121" s="213"/>
      <c r="O121" s="213"/>
      <c r="P121" s="288"/>
    </row>
    <row r="122" spans="1:16" ht="24.9" customHeight="1">
      <c r="A122" s="8" t="str">
        <f>'Pacto original'!A128</f>
        <v>5.3.1</v>
      </c>
      <c r="B122" s="8">
        <v>103325</v>
      </c>
      <c r="C122" s="4" t="str">
        <f>'Pacto original'!C128</f>
        <v>SINAPI</v>
      </c>
      <c r="D122" s="33" t="str">
        <f>'Pacto original'!D128</f>
        <v>Alvenaria de vedação horizontal em tijolos cerâmicos dimensões nominais: 14x19x39; assentamento em argamassa no traço 1:2:8 (cimento, cal e areia)</v>
      </c>
      <c r="E122" s="8" t="str">
        <f>'Pacto original'!E128</f>
        <v>m²</v>
      </c>
      <c r="F122" s="9">
        <f>'Pacto original'!F128</f>
        <v>42.84</v>
      </c>
      <c r="G122" s="49"/>
      <c r="H122" s="15">
        <f t="shared" si="49"/>
        <v>103325</v>
      </c>
      <c r="I122" s="19" t="str">
        <f t="shared" si="50"/>
        <v>SINAPI</v>
      </c>
      <c r="J122" s="34" t="str">
        <f t="shared" si="52"/>
        <v>Alvenaria de vedação horizontal em tijolos cerâmicos dimensões nominais: 14x19x39; assentamento em argamassa no traço 1:2:8 (cimento, cal e areia)</v>
      </c>
      <c r="K122" s="8" t="str">
        <f t="shared" si="51"/>
        <v>m²</v>
      </c>
      <c r="L122" s="9">
        <v>42.84</v>
      </c>
      <c r="M122" s="45">
        <v>72.87</v>
      </c>
      <c r="N122" s="45">
        <f t="shared" ref="N122" si="53">M122+(M122*$F$5)</f>
        <v>95.641874999999999</v>
      </c>
      <c r="O122" s="45">
        <f t="shared" ref="O122" si="54">L122*N122</f>
        <v>4097.2979249999999</v>
      </c>
      <c r="P122" s="288">
        <f t="shared" si="48"/>
        <v>1.4363931830302442E-3</v>
      </c>
    </row>
    <row r="123" spans="1:16" ht="24.9" customHeight="1">
      <c r="A123" s="8"/>
      <c r="B123" s="8"/>
      <c r="C123" s="4"/>
      <c r="D123" s="33"/>
      <c r="E123" s="8"/>
      <c r="F123" s="9"/>
      <c r="G123" s="17"/>
      <c r="H123" s="255"/>
      <c r="I123" s="255"/>
      <c r="J123" s="35"/>
      <c r="K123" s="17"/>
      <c r="L123" s="255"/>
      <c r="M123" s="209"/>
      <c r="N123" s="209"/>
      <c r="O123" s="209"/>
      <c r="P123" s="296"/>
    </row>
    <row r="124" spans="1:16" s="243" customFormat="1" ht="24.9" customHeight="1">
      <c r="A124" s="228">
        <f>'Pacto original'!A131</f>
        <v>6</v>
      </c>
      <c r="B124" s="228"/>
      <c r="C124" s="229"/>
      <c r="D124" s="230" t="str">
        <f>'Pacto original'!D131</f>
        <v xml:space="preserve">ESQUADRIAS </v>
      </c>
      <c r="E124" s="228"/>
      <c r="F124" s="244"/>
      <c r="G124" s="26"/>
      <c r="H124" s="229"/>
      <c r="I124" s="5"/>
      <c r="J124" s="32" t="str">
        <f>D124</f>
        <v xml:space="preserve">ESQUADRIAS </v>
      </c>
      <c r="K124" s="5"/>
      <c r="L124" s="7"/>
      <c r="M124" s="6"/>
      <c r="N124" s="6"/>
      <c r="O124" s="7">
        <f>SUM(O125:O175)</f>
        <v>373364.80085624999</v>
      </c>
      <c r="P124" s="297"/>
    </row>
    <row r="125" spans="1:16" ht="24.9" customHeight="1">
      <c r="A125" s="8" t="str">
        <f>'Pacto original'!A132</f>
        <v>6.1</v>
      </c>
      <c r="B125" s="8"/>
      <c r="C125" s="4"/>
      <c r="D125" s="35" t="str">
        <f>'Pacto original'!D132</f>
        <v>PORTAS DE MADEIRA</v>
      </c>
      <c r="E125" s="8"/>
      <c r="F125" s="9"/>
      <c r="G125" s="49"/>
      <c r="H125" s="15"/>
      <c r="I125" s="19"/>
      <c r="J125" s="36" t="str">
        <f>D125</f>
        <v>PORTAS DE MADEIRA</v>
      </c>
      <c r="K125" s="8"/>
      <c r="L125" s="58"/>
      <c r="M125" s="213"/>
      <c r="N125" s="213"/>
      <c r="O125" s="213"/>
      <c r="P125" s="294"/>
    </row>
    <row r="126" spans="1:16" ht="24.9" customHeight="1">
      <c r="A126" s="8" t="str">
        <f>'Pacto original'!A133</f>
        <v>6.1.1</v>
      </c>
      <c r="B126" s="8">
        <f>'Pacto original'!B133</f>
        <v>90842</v>
      </c>
      <c r="C126" s="4" t="str">
        <f>'Pacto original'!C133</f>
        <v>SINAPI</v>
      </c>
      <c r="D126" s="33" t="str">
        <f>'Pacto original'!D133</f>
        <v xml:space="preserve">Porta de Madeira - PM1 - 70x210, incluso ferragens e fechadura, conforme projeto de esquadrias </v>
      </c>
      <c r="E126" s="8" t="str">
        <f>'Pacto original'!E133</f>
        <v>un</v>
      </c>
      <c r="F126" s="9">
        <f>'Pacto original'!F133</f>
        <v>10</v>
      </c>
      <c r="G126" s="49"/>
      <c r="H126" s="15">
        <f>B126</f>
        <v>90842</v>
      </c>
      <c r="I126" s="19" t="str">
        <f>C126</f>
        <v>SINAPI</v>
      </c>
      <c r="J126" s="34" t="str">
        <f>D126</f>
        <v xml:space="preserve">Porta de Madeira - PM1 - 70x210, incluso ferragens e fechadura, conforme projeto de esquadrias </v>
      </c>
      <c r="K126" s="8" t="str">
        <f>E126</f>
        <v>un</v>
      </c>
      <c r="L126" s="20">
        <v>10</v>
      </c>
      <c r="M126" s="45">
        <v>956.99</v>
      </c>
      <c r="N126" s="45">
        <f t="shared" ref="N126:N133" si="55">M126+(M126*$F$5)</f>
        <v>1256.0493750000001</v>
      </c>
      <c r="O126" s="45">
        <f t="shared" ref="O126:O133" si="56">L126*N126</f>
        <v>12560.493750000001</v>
      </c>
      <c r="P126" s="288">
        <f t="shared" ref="P126:P175" si="57">O126/$N$586</f>
        <v>4.4033428684573843E-3</v>
      </c>
    </row>
    <row r="127" spans="1:16" ht="24.9" customHeight="1">
      <c r="A127" s="8" t="str">
        <f>'Pacto original'!A134</f>
        <v>6.1.2</v>
      </c>
      <c r="B127" s="8">
        <v>91298</v>
      </c>
      <c r="C127" s="4" t="s">
        <v>61</v>
      </c>
      <c r="D127" s="33" t="str">
        <f>'Pacto original'!D134</f>
        <v>Porta de Madeira - PM2 - 80x210, com veneziana, incluso ferragens e fechadura, conforme projeto de esquadrias</v>
      </c>
      <c r="E127" s="8" t="str">
        <f>'Pacto original'!E134</f>
        <v>un</v>
      </c>
      <c r="F127" s="9">
        <f>'Pacto original'!F134</f>
        <v>5</v>
      </c>
      <c r="G127" s="49"/>
      <c r="H127" s="15">
        <f t="shared" ref="H127:H170" si="58">B127</f>
        <v>91298</v>
      </c>
      <c r="I127" s="19" t="str">
        <f t="shared" ref="I127:I175" si="59">C127</f>
        <v>SINAPI</v>
      </c>
      <c r="J127" s="34" t="str">
        <f t="shared" ref="J127:J175" si="60">D127</f>
        <v>Porta de Madeira - PM2 - 80x210, com veneziana, incluso ferragens e fechadura, conforme projeto de esquadrias</v>
      </c>
      <c r="K127" s="8" t="str">
        <f t="shared" ref="K127:K175" si="61">E127</f>
        <v>un</v>
      </c>
      <c r="L127" s="9">
        <v>5</v>
      </c>
      <c r="M127" s="45">
        <v>1091.92</v>
      </c>
      <c r="N127" s="45">
        <f t="shared" si="55"/>
        <v>1433.145</v>
      </c>
      <c r="O127" s="45">
        <f t="shared" si="56"/>
        <v>7165.7250000000004</v>
      </c>
      <c r="P127" s="288">
        <f t="shared" si="57"/>
        <v>2.5120942459827098E-3</v>
      </c>
    </row>
    <row r="128" spans="1:16" ht="24.9" customHeight="1">
      <c r="A128" s="8" t="str">
        <f>'Pacto original'!A135</f>
        <v>6.1.3</v>
      </c>
      <c r="B128" s="8">
        <f>'Pacto original'!B135</f>
        <v>90843</v>
      </c>
      <c r="C128" s="4" t="str">
        <f>'Pacto original'!C135</f>
        <v>SINAPI</v>
      </c>
      <c r="D128" s="33" t="str">
        <f>'Pacto original'!D135</f>
        <v>Porta de Madeira - PM3 - 82x210, incluso ferragens e fechadura, conforme projeto de esquadrias</v>
      </c>
      <c r="E128" s="8" t="str">
        <f>'Pacto original'!E135</f>
        <v>un</v>
      </c>
      <c r="F128" s="9">
        <f>'Pacto original'!F135</f>
        <v>6</v>
      </c>
      <c r="G128" s="49"/>
      <c r="H128" s="15">
        <f t="shared" si="58"/>
        <v>90843</v>
      </c>
      <c r="I128" s="19" t="str">
        <f t="shared" si="59"/>
        <v>SINAPI</v>
      </c>
      <c r="J128" s="34" t="str">
        <f t="shared" si="60"/>
        <v>Porta de Madeira - PM3 - 82x210, incluso ferragens e fechadura, conforme projeto de esquadrias</v>
      </c>
      <c r="K128" s="8" t="str">
        <f t="shared" si="61"/>
        <v>un</v>
      </c>
      <c r="L128" s="9">
        <v>6</v>
      </c>
      <c r="M128" s="45">
        <v>1001.66</v>
      </c>
      <c r="N128" s="45">
        <f t="shared" si="55"/>
        <v>1314.67875</v>
      </c>
      <c r="O128" s="45">
        <f t="shared" si="56"/>
        <v>7888.0725000000002</v>
      </c>
      <c r="P128" s="288">
        <f t="shared" si="57"/>
        <v>2.7653282171928796E-3</v>
      </c>
    </row>
    <row r="129" spans="1:16" ht="24.9" customHeight="1">
      <c r="A129" s="8" t="str">
        <f>'Pacto original'!A136</f>
        <v>6.1.4</v>
      </c>
      <c r="B129" s="8">
        <f>'Pacto original'!B136</f>
        <v>90843</v>
      </c>
      <c r="C129" s="4" t="str">
        <f>'Pacto original'!C136</f>
        <v>SINAPI</v>
      </c>
      <c r="D129" s="33" t="str">
        <f>'Pacto original'!D136</f>
        <v xml:space="preserve">Porta de Madeira - PM4 - 80x210, incluso ferragens e fechadura, conforme projeto de esquadrias </v>
      </c>
      <c r="E129" s="8" t="str">
        <f>'Pacto original'!E136</f>
        <v>un</v>
      </c>
      <c r="F129" s="9">
        <f>'Pacto original'!F136</f>
        <v>4</v>
      </c>
      <c r="G129" s="49"/>
      <c r="H129" s="15">
        <f t="shared" si="58"/>
        <v>90843</v>
      </c>
      <c r="I129" s="19" t="str">
        <f t="shared" si="59"/>
        <v>SINAPI</v>
      </c>
      <c r="J129" s="34" t="str">
        <f t="shared" si="60"/>
        <v xml:space="preserve">Porta de Madeira - PM4 - 80x210, incluso ferragens e fechadura, conforme projeto de esquadrias </v>
      </c>
      <c r="K129" s="8" t="str">
        <f t="shared" si="61"/>
        <v>un</v>
      </c>
      <c r="L129" s="9">
        <v>4</v>
      </c>
      <c r="M129" s="45">
        <v>1001.66</v>
      </c>
      <c r="N129" s="45">
        <f t="shared" si="55"/>
        <v>1314.67875</v>
      </c>
      <c r="O129" s="45">
        <f t="shared" si="56"/>
        <v>5258.7150000000001</v>
      </c>
      <c r="P129" s="288">
        <f t="shared" si="57"/>
        <v>1.8435521447952533E-3</v>
      </c>
    </row>
    <row r="130" spans="1:16" ht="24.9" customHeight="1">
      <c r="A130" s="8" t="str">
        <f>'Pacto original'!A137</f>
        <v>6.1.5</v>
      </c>
      <c r="B130" s="8">
        <v>90843</v>
      </c>
      <c r="C130" s="4" t="s">
        <v>61</v>
      </c>
      <c r="D130" s="33" t="str">
        <f>'Pacto original'!D137</f>
        <v xml:space="preserve">Porta de Madeira - PM5 - 82 cm x 210 cm com visor, incluso ferragens e fechadura, conforme projeto de esquadrias </v>
      </c>
      <c r="E130" s="8" t="str">
        <f>'Pacto original'!E137</f>
        <v>un</v>
      </c>
      <c r="F130" s="9">
        <f>'Pacto original'!F137</f>
        <v>10</v>
      </c>
      <c r="G130" s="49"/>
      <c r="H130" s="15">
        <f t="shared" si="58"/>
        <v>90843</v>
      </c>
      <c r="I130" s="19" t="str">
        <f t="shared" si="59"/>
        <v>SINAPI</v>
      </c>
      <c r="J130" s="34" t="str">
        <f t="shared" si="60"/>
        <v xml:space="preserve">Porta de Madeira - PM5 - 82 cm x 210 cm com visor, incluso ferragens e fechadura, conforme projeto de esquadrias </v>
      </c>
      <c r="K130" s="8" t="str">
        <f t="shared" si="61"/>
        <v>un</v>
      </c>
      <c r="L130" s="9">
        <v>10</v>
      </c>
      <c r="M130" s="45">
        <v>1001.66</v>
      </c>
      <c r="N130" s="45">
        <f t="shared" si="55"/>
        <v>1314.67875</v>
      </c>
      <c r="O130" s="45">
        <f t="shared" si="56"/>
        <v>13146.7875</v>
      </c>
      <c r="P130" s="288">
        <f t="shared" si="57"/>
        <v>4.6088803619881331E-3</v>
      </c>
    </row>
    <row r="131" spans="1:16" ht="24.9" customHeight="1">
      <c r="A131" s="8" t="str">
        <f>'Pacto original'!A138</f>
        <v>6.1.6</v>
      </c>
      <c r="B131" s="8"/>
      <c r="C131" s="4" t="str">
        <f>'Pacto original'!C138</f>
        <v>CPU</v>
      </c>
      <c r="D131" s="33" t="str">
        <f>'Pacto original'!D138</f>
        <v>Porta de compesando de madeira - PM6 - 60x100, folha lisa revestida com laminado melamínico, incluso ferragens, conforme projeto de esquadrias</v>
      </c>
      <c r="E131" s="8" t="str">
        <f>'Pacto original'!E138</f>
        <v>un</v>
      </c>
      <c r="F131" s="9">
        <f>'Pacto original'!F138</f>
        <v>8</v>
      </c>
      <c r="G131" s="49"/>
      <c r="H131" s="15"/>
      <c r="I131" s="19" t="str">
        <f t="shared" si="59"/>
        <v>CPU</v>
      </c>
      <c r="J131" s="34" t="str">
        <f t="shared" si="60"/>
        <v>Porta de compesando de madeira - PM6 - 60x100, folha lisa revestida com laminado melamínico, incluso ferragens, conforme projeto de esquadrias</v>
      </c>
      <c r="K131" s="8" t="str">
        <f t="shared" si="61"/>
        <v>un</v>
      </c>
      <c r="L131" s="9">
        <v>8</v>
      </c>
      <c r="M131" s="45">
        <v>292.35000000000002</v>
      </c>
      <c r="N131" s="45">
        <f t="shared" si="55"/>
        <v>383.70937500000002</v>
      </c>
      <c r="O131" s="45">
        <f t="shared" si="56"/>
        <v>3069.6750000000002</v>
      </c>
      <c r="P131" s="288">
        <f t="shared" si="57"/>
        <v>1.0761385490703278E-3</v>
      </c>
    </row>
    <row r="132" spans="1:16" ht="24.9" customHeight="1">
      <c r="A132" s="8" t="str">
        <f>'Pacto original'!A139</f>
        <v>6.2</v>
      </c>
      <c r="B132" s="8"/>
      <c r="C132" s="4"/>
      <c r="D132" s="35" t="str">
        <f>'Pacto original'!D139</f>
        <v>FERRAGENS E ACESSÓRIOS</v>
      </c>
      <c r="E132" s="8"/>
      <c r="F132" s="9"/>
      <c r="G132" s="17"/>
      <c r="H132" s="15"/>
      <c r="I132" s="19"/>
      <c r="J132" s="36" t="str">
        <f t="shared" si="60"/>
        <v>FERRAGENS E ACESSÓRIOS</v>
      </c>
      <c r="K132" s="8"/>
      <c r="L132" s="255"/>
      <c r="M132" s="213"/>
      <c r="N132" s="213"/>
      <c r="O132" s="213"/>
      <c r="P132" s="288"/>
    </row>
    <row r="133" spans="1:16" ht="24.9" customHeight="1">
      <c r="A133" s="210" t="str">
        <f>'Pacto original'!A140</f>
        <v>6.2.1</v>
      </c>
      <c r="B133" s="210">
        <v>90830</v>
      </c>
      <c r="C133" s="19" t="str">
        <f>'Pacto original'!C140</f>
        <v>SINAPI</v>
      </c>
      <c r="D133" s="211" t="str">
        <f>'Pacto original'!D140</f>
        <v>Fechadura de embutir completa, tipo tarjeta livre-ocupado</v>
      </c>
      <c r="E133" s="210" t="str">
        <f>'Pacto original'!E140</f>
        <v>un</v>
      </c>
      <c r="F133" s="212">
        <f>'Pacto original'!F140</f>
        <v>8</v>
      </c>
      <c r="G133" s="231"/>
      <c r="H133" s="15">
        <f t="shared" si="58"/>
        <v>90830</v>
      </c>
      <c r="I133" s="19" t="str">
        <f t="shared" si="59"/>
        <v>SINAPI</v>
      </c>
      <c r="J133" s="34" t="str">
        <f t="shared" si="60"/>
        <v>Fechadura de embutir completa, tipo tarjeta livre-ocupado</v>
      </c>
      <c r="K133" s="8" t="str">
        <f t="shared" si="61"/>
        <v>un</v>
      </c>
      <c r="L133" s="234">
        <v>8</v>
      </c>
      <c r="M133" s="45">
        <v>166.59</v>
      </c>
      <c r="N133" s="45">
        <f t="shared" si="55"/>
        <v>218.64937500000002</v>
      </c>
      <c r="O133" s="45">
        <f t="shared" si="56"/>
        <v>1749.1950000000002</v>
      </c>
      <c r="P133" s="288">
        <f t="shared" si="57"/>
        <v>6.1321676377501598E-4</v>
      </c>
    </row>
    <row r="134" spans="1:16" ht="24.9" customHeight="1">
      <c r="A134" s="8" t="str">
        <f>'Pacto original'!A141</f>
        <v>6.2.2</v>
      </c>
      <c r="B134" s="8">
        <f>'Pacto original'!B141</f>
        <v>100866</v>
      </c>
      <c r="C134" s="4" t="str">
        <f>'Pacto original'!C141</f>
        <v>SINAPI</v>
      </c>
      <c r="D134" s="33" t="str">
        <f>'Pacto original'!D141</f>
        <v>Barra de apoio 60 cm, aço inox polido, Deca ou equivalente - PM3 e PM5</v>
      </c>
      <c r="E134" s="8" t="str">
        <f>'Pacto original'!E141</f>
        <v>un</v>
      </c>
      <c r="F134" s="9">
        <f>'Pacto original'!F141</f>
        <v>14</v>
      </c>
      <c r="G134" s="49"/>
      <c r="H134" s="15">
        <f t="shared" si="58"/>
        <v>100866</v>
      </c>
      <c r="I134" s="19" t="str">
        <f t="shared" si="59"/>
        <v>SINAPI</v>
      </c>
      <c r="J134" s="34" t="str">
        <f t="shared" si="60"/>
        <v>Barra de apoio 60 cm, aço inox polido, Deca ou equivalente - PM3 e PM5</v>
      </c>
      <c r="K134" s="8" t="str">
        <f t="shared" si="61"/>
        <v>un</v>
      </c>
      <c r="L134" s="21">
        <v>14</v>
      </c>
      <c r="M134" s="45">
        <v>349.9</v>
      </c>
      <c r="N134" s="45">
        <f t="shared" ref="N134:N160" si="62">M134+(M134*$F$5)</f>
        <v>459.24374999999998</v>
      </c>
      <c r="O134" s="45">
        <f t="shared" ref="O134:O162" si="63">L134*N134</f>
        <v>6429.4124999999995</v>
      </c>
      <c r="P134" s="288">
        <f t="shared" si="57"/>
        <v>2.2539645529655837E-3</v>
      </c>
    </row>
    <row r="135" spans="1:16" ht="24.9" customHeight="1">
      <c r="A135" s="8" t="str">
        <f>'Pacto original'!A142</f>
        <v>6.2.3</v>
      </c>
      <c r="B135" s="8"/>
      <c r="C135" s="4" t="str">
        <f>'Pacto original'!C142</f>
        <v>CPU</v>
      </c>
      <c r="D135" s="33" t="str">
        <f>'Pacto original'!D142</f>
        <v>Chapa metalica (alumínio) 0,80m x 0,4m, e= 1mm para as portas</v>
      </c>
      <c r="E135" s="8" t="str">
        <f>'Pacto original'!E142</f>
        <v>m²</v>
      </c>
      <c r="F135" s="9">
        <f>'Pacto original'!F142</f>
        <v>19.2</v>
      </c>
      <c r="G135" s="49"/>
      <c r="H135" s="15"/>
      <c r="I135" s="19" t="str">
        <f t="shared" si="59"/>
        <v>CPU</v>
      </c>
      <c r="J135" s="34" t="str">
        <f t="shared" si="60"/>
        <v>Chapa metalica (alumínio) 0,80m x 0,4m, e= 1mm para as portas</v>
      </c>
      <c r="K135" s="8" t="str">
        <f t="shared" si="61"/>
        <v>m²</v>
      </c>
      <c r="L135" s="21">
        <v>19.2</v>
      </c>
      <c r="M135" s="45">
        <v>177.24</v>
      </c>
      <c r="N135" s="45">
        <f t="shared" si="62"/>
        <v>232.6275</v>
      </c>
      <c r="O135" s="45">
        <f t="shared" si="63"/>
        <v>4466.4479999999994</v>
      </c>
      <c r="P135" s="288">
        <f t="shared" si="57"/>
        <v>1.5658064356057454E-3</v>
      </c>
    </row>
    <row r="136" spans="1:16" ht="24.9" customHeight="1">
      <c r="A136" s="8" t="str">
        <f>'Pacto original'!A143</f>
        <v>6.3</v>
      </c>
      <c r="B136" s="8"/>
      <c r="C136" s="4"/>
      <c r="D136" s="35" t="str">
        <f>'Pacto original'!D143</f>
        <v>PORTAS EM ALUMÍNIO</v>
      </c>
      <c r="E136" s="8"/>
      <c r="F136" s="9"/>
      <c r="G136" s="49"/>
      <c r="H136" s="15"/>
      <c r="I136" s="19"/>
      <c r="J136" s="36" t="str">
        <f t="shared" si="60"/>
        <v>PORTAS EM ALUMÍNIO</v>
      </c>
      <c r="K136" s="8"/>
      <c r="L136" s="21"/>
      <c r="M136" s="213"/>
      <c r="N136" s="213"/>
      <c r="O136" s="213"/>
      <c r="P136" s="288"/>
    </row>
    <row r="137" spans="1:16" ht="24.9" customHeight="1">
      <c r="A137" s="8" t="str">
        <f>'Pacto original'!A144</f>
        <v>6.3.1</v>
      </c>
      <c r="B137" s="8">
        <v>91341</v>
      </c>
      <c r="C137" s="4" t="s">
        <v>61</v>
      </c>
      <c r="D137" s="33" t="str">
        <f>'Pacto original'!D144</f>
        <v>Porta de abrir - PA1 - 100x210 em chapa de alumínio com veneziana e vidro mini boreal- conforme projeto de esquadrias, inclusive ferragens e vidro</v>
      </c>
      <c r="E137" s="8" t="str">
        <f>'Pacto original'!E144</f>
        <v>un</v>
      </c>
      <c r="F137" s="9">
        <v>2.1</v>
      </c>
      <c r="G137" s="49"/>
      <c r="H137" s="15">
        <f t="shared" si="58"/>
        <v>91341</v>
      </c>
      <c r="I137" s="19" t="str">
        <f t="shared" si="59"/>
        <v>SINAPI</v>
      </c>
      <c r="J137" s="34" t="str">
        <f t="shared" si="60"/>
        <v>Porta de abrir - PA1 - 100x210 em chapa de alumínio com veneziana e vidro mini boreal- conforme projeto de esquadrias, inclusive ferragens e vidro</v>
      </c>
      <c r="K137" s="8" t="str">
        <f t="shared" si="61"/>
        <v>un</v>
      </c>
      <c r="L137" s="21">
        <v>2.1</v>
      </c>
      <c r="M137" s="45">
        <v>644.69000000000005</v>
      </c>
      <c r="N137" s="45">
        <f t="shared" si="62"/>
        <v>846.1556250000001</v>
      </c>
      <c r="O137" s="45">
        <f t="shared" si="63"/>
        <v>1776.9268125000003</v>
      </c>
      <c r="P137" s="288">
        <f t="shared" si="57"/>
        <v>6.2293872863020117E-4</v>
      </c>
    </row>
    <row r="138" spans="1:16" ht="24.9" customHeight="1">
      <c r="A138" s="8" t="str">
        <f>'Pacto original'!A145</f>
        <v>6.3.2</v>
      </c>
      <c r="B138" s="8">
        <v>91341</v>
      </c>
      <c r="C138" s="4" t="s">
        <v>61</v>
      </c>
      <c r="D138" s="33" t="str">
        <f>'Pacto original'!D145</f>
        <v>Porta de abrir - PA2 - 80x210 em chapa de alumínio com veneziana e vidro mini boreal- conforme projeto de esquadrias, inclusive ferragens e vidro</v>
      </c>
      <c r="E138" s="8" t="str">
        <f>'Pacto original'!E145</f>
        <v>m²</v>
      </c>
      <c r="F138" s="9">
        <f>'Pacto original'!F145</f>
        <v>1.68</v>
      </c>
      <c r="G138" s="49"/>
      <c r="H138" s="15">
        <f t="shared" si="58"/>
        <v>91341</v>
      </c>
      <c r="I138" s="19" t="str">
        <f t="shared" si="59"/>
        <v>SINAPI</v>
      </c>
      <c r="J138" s="34" t="str">
        <f t="shared" si="60"/>
        <v>Porta de abrir - PA2 - 80x210 em chapa de alumínio com veneziana e vidro mini boreal- conforme projeto de esquadrias, inclusive ferragens e vidro</v>
      </c>
      <c r="K138" s="8" t="str">
        <f t="shared" si="61"/>
        <v>m²</v>
      </c>
      <c r="L138" s="21">
        <v>1.68</v>
      </c>
      <c r="M138" s="45">
        <v>644.69000000000005</v>
      </c>
      <c r="N138" s="45">
        <f t="shared" si="62"/>
        <v>846.1556250000001</v>
      </c>
      <c r="O138" s="45">
        <f t="shared" si="63"/>
        <v>1421.5414500000002</v>
      </c>
      <c r="P138" s="288">
        <f t="shared" si="57"/>
        <v>4.9835098290416089E-4</v>
      </c>
    </row>
    <row r="139" spans="1:16" ht="24.9" customHeight="1">
      <c r="A139" s="8" t="str">
        <f>'Pacto original'!A146</f>
        <v>6.3.3</v>
      </c>
      <c r="B139" s="8">
        <v>91341</v>
      </c>
      <c r="C139" s="4" t="s">
        <v>61</v>
      </c>
      <c r="D139" s="33" t="str">
        <f>'Pacto original'!D146</f>
        <v>Porta de abrir - PA3 - 160x210 em chapa de alumínio com veneziana- conforme projeto de esquadrias, inclusive ferragens e vidro</v>
      </c>
      <c r="E139" s="8" t="str">
        <f>'Pacto original'!E146</f>
        <v>m²</v>
      </c>
      <c r="F139" s="9">
        <f>'Pacto original'!F146</f>
        <v>6.72</v>
      </c>
      <c r="G139" s="49"/>
      <c r="H139" s="15">
        <f t="shared" si="58"/>
        <v>91341</v>
      </c>
      <c r="I139" s="19" t="str">
        <f t="shared" si="59"/>
        <v>SINAPI</v>
      </c>
      <c r="J139" s="34" t="str">
        <f t="shared" si="60"/>
        <v>Porta de abrir - PA3 - 160x210 em chapa de alumínio com veneziana- conforme projeto de esquadrias, inclusive ferragens e vidro</v>
      </c>
      <c r="K139" s="8" t="str">
        <f t="shared" si="61"/>
        <v>m²</v>
      </c>
      <c r="L139" s="21">
        <v>6.72</v>
      </c>
      <c r="M139" s="45">
        <v>644.49</v>
      </c>
      <c r="N139" s="45">
        <f t="shared" si="62"/>
        <v>845.89312500000005</v>
      </c>
      <c r="O139" s="45">
        <f t="shared" si="63"/>
        <v>5684.4018000000005</v>
      </c>
      <c r="P139" s="288">
        <f t="shared" si="57"/>
        <v>1.9927855246515544E-3</v>
      </c>
    </row>
    <row r="140" spans="1:16" ht="24.9" customHeight="1">
      <c r="A140" s="8" t="str">
        <f>'Pacto original'!A147</f>
        <v>6.3.4</v>
      </c>
      <c r="B140" s="8">
        <f>'Pacto original'!B147</f>
        <v>100702</v>
      </c>
      <c r="C140" s="4" t="str">
        <f>'Pacto original'!C147</f>
        <v>SINAPI</v>
      </c>
      <c r="D140" s="33" t="str">
        <f>'Pacto original'!D147</f>
        <v>Porta de correr - PA4 - 450x270  conforme projeto de esquadrias, inclusive ferragens e vidro liso incolor, espessura 8mm</v>
      </c>
      <c r="E140" s="8" t="str">
        <f>'Pacto original'!E147</f>
        <v>m²</v>
      </c>
      <c r="F140" s="9">
        <f>'Pacto original'!F147</f>
        <v>143.1</v>
      </c>
      <c r="G140" s="49"/>
      <c r="H140" s="15">
        <f t="shared" si="58"/>
        <v>100702</v>
      </c>
      <c r="I140" s="19" t="str">
        <f t="shared" si="59"/>
        <v>SINAPI</v>
      </c>
      <c r="J140" s="34" t="str">
        <f t="shared" si="60"/>
        <v>Porta de correr - PA4 - 450x270  conforme projeto de esquadrias, inclusive ferragens e vidro liso incolor, espessura 8mm</v>
      </c>
      <c r="K140" s="8" t="str">
        <f t="shared" si="61"/>
        <v>m²</v>
      </c>
      <c r="L140" s="21">
        <v>143.1</v>
      </c>
      <c r="M140" s="45">
        <v>463.8</v>
      </c>
      <c r="N140" s="45">
        <f t="shared" si="62"/>
        <v>608.73749999999995</v>
      </c>
      <c r="O140" s="45">
        <f t="shared" si="63"/>
        <v>87110.336249999993</v>
      </c>
      <c r="P140" s="288">
        <f t="shared" si="57"/>
        <v>3.0538343916246304E-2</v>
      </c>
    </row>
    <row r="141" spans="1:16" ht="24.9" customHeight="1">
      <c r="A141" s="8" t="str">
        <f>'Pacto original'!A148</f>
        <v>6.3.5</v>
      </c>
      <c r="B141" s="8">
        <f>'Pacto original'!B148</f>
        <v>100702</v>
      </c>
      <c r="C141" s="4" t="str">
        <f>'Pacto original'!C148</f>
        <v>SINAPI</v>
      </c>
      <c r="D141" s="33" t="str">
        <f>'Pacto original'!D148</f>
        <v>Porta de correr - PA5 - 240x210  - conforme projeto de esquadrias, inclusive ferragens e vidro liso incolor, espessura 8mm</v>
      </c>
      <c r="E141" s="8" t="str">
        <f>'Pacto original'!E148</f>
        <v>m²</v>
      </c>
      <c r="F141" s="9">
        <f>'Pacto original'!F148</f>
        <v>5.04</v>
      </c>
      <c r="G141" s="49"/>
      <c r="H141" s="15">
        <f t="shared" si="58"/>
        <v>100702</v>
      </c>
      <c r="I141" s="19" t="str">
        <f t="shared" si="59"/>
        <v>SINAPI</v>
      </c>
      <c r="J141" s="34" t="str">
        <f t="shared" si="60"/>
        <v>Porta de correr - PA5 - 240x210  - conforme projeto de esquadrias, inclusive ferragens e vidro liso incolor, espessura 8mm</v>
      </c>
      <c r="K141" s="8" t="str">
        <f t="shared" si="61"/>
        <v>m²</v>
      </c>
      <c r="L141" s="21">
        <v>5.04</v>
      </c>
      <c r="M141" s="45">
        <v>463.8</v>
      </c>
      <c r="N141" s="45">
        <f t="shared" si="62"/>
        <v>608.73749999999995</v>
      </c>
      <c r="O141" s="45">
        <f t="shared" si="63"/>
        <v>3068.0369999999998</v>
      </c>
      <c r="P141" s="288">
        <f t="shared" si="57"/>
        <v>1.0755643140313163E-3</v>
      </c>
    </row>
    <row r="142" spans="1:16" ht="24.9" customHeight="1">
      <c r="A142" s="8" t="str">
        <f>'Pacto original'!A149</f>
        <v>6.3.6</v>
      </c>
      <c r="B142" s="8">
        <f>'Pacto original'!B149</f>
        <v>91341</v>
      </c>
      <c r="C142" s="4" t="str">
        <f>'Pacto original'!C149</f>
        <v>SINAPI</v>
      </c>
      <c r="D142" s="33" t="str">
        <f>'Pacto original'!D149</f>
        <v>Porta de abrir - PA6 - 120x170 - veneziana- conforme projeto de esquadrias, inclusive ferragens</v>
      </c>
      <c r="E142" s="8" t="str">
        <f>'Pacto original'!E149</f>
        <v>m²</v>
      </c>
      <c r="F142" s="9">
        <f>'Pacto original'!F149</f>
        <v>4.08</v>
      </c>
      <c r="G142" s="49"/>
      <c r="H142" s="15">
        <f t="shared" si="58"/>
        <v>91341</v>
      </c>
      <c r="I142" s="19" t="str">
        <f t="shared" si="59"/>
        <v>SINAPI</v>
      </c>
      <c r="J142" s="34" t="str">
        <f t="shared" si="60"/>
        <v>Porta de abrir - PA6 - 120x170 - veneziana- conforme projeto de esquadrias, inclusive ferragens</v>
      </c>
      <c r="K142" s="8" t="str">
        <f t="shared" si="61"/>
        <v>m²</v>
      </c>
      <c r="L142" s="21">
        <v>4.08</v>
      </c>
      <c r="M142" s="45">
        <v>644.69000000000005</v>
      </c>
      <c r="N142" s="45">
        <f t="shared" si="62"/>
        <v>846.1556250000001</v>
      </c>
      <c r="O142" s="45">
        <f t="shared" si="63"/>
        <v>3452.3149500000004</v>
      </c>
      <c r="P142" s="288">
        <f t="shared" si="57"/>
        <v>1.2102809584815335E-3</v>
      </c>
    </row>
    <row r="143" spans="1:16" ht="24.9" customHeight="1">
      <c r="A143" s="8" t="str">
        <f>'Pacto original'!A150</f>
        <v>6.3.7</v>
      </c>
      <c r="B143" s="8">
        <f>'Pacto original'!B150</f>
        <v>91341</v>
      </c>
      <c r="C143" s="4" t="str">
        <f>'Pacto original'!C150</f>
        <v>SINAPI</v>
      </c>
      <c r="D143" s="33" t="str">
        <f>'Pacto original'!D150</f>
        <v>Porta de abrir - PA7 - 160+90x210 - veneziana- conforme projeto de esquadrias, inclusive ferragens</v>
      </c>
      <c r="E143" s="8" t="str">
        <f>'Pacto original'!E150</f>
        <v>m²</v>
      </c>
      <c r="F143" s="9">
        <f>'Pacto original'!F150</f>
        <v>5.25</v>
      </c>
      <c r="G143" s="49"/>
      <c r="H143" s="15">
        <f t="shared" si="58"/>
        <v>91341</v>
      </c>
      <c r="I143" s="19" t="str">
        <f t="shared" si="59"/>
        <v>SINAPI</v>
      </c>
      <c r="J143" s="34" t="str">
        <f t="shared" si="60"/>
        <v>Porta de abrir - PA7 - 160+90x210 - veneziana- conforme projeto de esquadrias, inclusive ferragens</v>
      </c>
      <c r="K143" s="8" t="str">
        <f t="shared" si="61"/>
        <v>m²</v>
      </c>
      <c r="L143" s="21">
        <v>5.25</v>
      </c>
      <c r="M143" s="45">
        <v>644.69000000000005</v>
      </c>
      <c r="N143" s="45">
        <f t="shared" si="62"/>
        <v>846.1556250000001</v>
      </c>
      <c r="O143" s="45">
        <f t="shared" si="63"/>
        <v>4442.3170312500006</v>
      </c>
      <c r="P143" s="288">
        <f t="shared" si="57"/>
        <v>1.5573468215755028E-3</v>
      </c>
    </row>
    <row r="144" spans="1:16" ht="24.9" customHeight="1">
      <c r="A144" s="8" t="str">
        <f>'Pacto original'!A151</f>
        <v>6.4</v>
      </c>
      <c r="B144" s="8"/>
      <c r="C144" s="4"/>
      <c r="D144" s="35" t="str">
        <f>'Pacto original'!D151</f>
        <v>PORTAS DE VIDRO - PV</v>
      </c>
      <c r="E144" s="8"/>
      <c r="F144" s="9"/>
      <c r="G144" s="49"/>
      <c r="H144" s="15"/>
      <c r="I144" s="19"/>
      <c r="J144" s="36" t="str">
        <f t="shared" si="60"/>
        <v>PORTAS DE VIDRO - PV</v>
      </c>
      <c r="K144" s="8"/>
      <c r="L144" s="21"/>
      <c r="M144" s="213"/>
      <c r="N144" s="213"/>
      <c r="O144" s="213"/>
      <c r="P144" s="288"/>
    </row>
    <row r="145" spans="1:16" ht="24.9" customHeight="1">
      <c r="A145" s="8" t="str">
        <f>'Pacto original'!A152</f>
        <v>6.4.1</v>
      </c>
      <c r="B145" s="8" t="str">
        <f>'Pacto original'!B152</f>
        <v>73838/1</v>
      </c>
      <c r="C145" s="4" t="str">
        <f>'Pacto original'!C152</f>
        <v>SINAPI</v>
      </c>
      <c r="D145" s="33" t="str">
        <f>'Pacto original'!D152</f>
        <v xml:space="preserve">Porta de Vidro temperado - PV1 - 175x230, com ferragens, conforme projeto de esquadrias </v>
      </c>
      <c r="E145" s="8" t="str">
        <f>'Pacto original'!E152</f>
        <v>un</v>
      </c>
      <c r="F145" s="9">
        <f>'Pacto original'!F152</f>
        <v>1</v>
      </c>
      <c r="G145" s="49"/>
      <c r="H145" s="15" t="str">
        <f t="shared" si="58"/>
        <v>73838/1</v>
      </c>
      <c r="I145" s="19" t="str">
        <f t="shared" si="59"/>
        <v>SINAPI</v>
      </c>
      <c r="J145" s="34" t="str">
        <f t="shared" si="60"/>
        <v xml:space="preserve">Porta de Vidro temperado - PV1 - 175x230, com ferragens, conforme projeto de esquadrias </v>
      </c>
      <c r="K145" s="8" t="str">
        <f t="shared" si="61"/>
        <v>un</v>
      </c>
      <c r="L145" s="21">
        <v>1</v>
      </c>
      <c r="M145" s="45">
        <v>1239.0899999999999</v>
      </c>
      <c r="N145" s="45">
        <f t="shared" si="62"/>
        <v>1626.305625</v>
      </c>
      <c r="O145" s="45">
        <f t="shared" si="63"/>
        <v>1626.305625</v>
      </c>
      <c r="P145" s="288">
        <f t="shared" si="57"/>
        <v>5.7013533212226463E-4</v>
      </c>
    </row>
    <row r="146" spans="1:16" ht="24.9" customHeight="1">
      <c r="A146" s="8" t="str">
        <f>'Pacto original'!A153</f>
        <v>6.4.2</v>
      </c>
      <c r="B146" s="8" t="str">
        <f>'Pacto original'!B153</f>
        <v>73838/1</v>
      </c>
      <c r="C146" s="4" t="str">
        <f>'Pacto original'!C153</f>
        <v>SINAPI</v>
      </c>
      <c r="D146" s="33" t="str">
        <f>'Pacto original'!D153</f>
        <v xml:space="preserve">Porta de Vidro temperado - PV2 - 175x230, de abir,com ferragens, conforme projeto de esquadrias </v>
      </c>
      <c r="E146" s="8" t="str">
        <f>'Pacto original'!E153</f>
        <v>un</v>
      </c>
      <c r="F146" s="9">
        <f>'Pacto original'!F153</f>
        <v>1</v>
      </c>
      <c r="G146" s="49"/>
      <c r="H146" s="15" t="str">
        <f t="shared" si="58"/>
        <v>73838/1</v>
      </c>
      <c r="I146" s="19" t="str">
        <f t="shared" si="59"/>
        <v>SINAPI</v>
      </c>
      <c r="J146" s="34" t="str">
        <f t="shared" si="60"/>
        <v xml:space="preserve">Porta de Vidro temperado - PV2 - 175x230, de abir,com ferragens, conforme projeto de esquadrias </v>
      </c>
      <c r="K146" s="8" t="str">
        <f t="shared" si="61"/>
        <v>un</v>
      </c>
      <c r="L146" s="21">
        <v>1</v>
      </c>
      <c r="M146" s="45">
        <v>1239.0899999999999</v>
      </c>
      <c r="N146" s="45">
        <f t="shared" si="62"/>
        <v>1626.305625</v>
      </c>
      <c r="O146" s="45">
        <f t="shared" si="63"/>
        <v>1626.305625</v>
      </c>
      <c r="P146" s="288">
        <f t="shared" si="57"/>
        <v>5.7013533212226463E-4</v>
      </c>
    </row>
    <row r="147" spans="1:16" ht="24.9" customHeight="1">
      <c r="A147" s="8" t="str">
        <f>'Pacto original'!A154</f>
        <v>6.4.3</v>
      </c>
      <c r="B147" s="8">
        <f>'Pacto original'!B154</f>
        <v>72120</v>
      </c>
      <c r="C147" s="4" t="str">
        <f>'Pacto original'!C154</f>
        <v>SINAPI</v>
      </c>
      <c r="D147" s="33" t="str">
        <f>'Pacto original'!D154</f>
        <v>Bandeiras fixas de vidro 175x35 para porta PV2, conforme projeto de esquadria</v>
      </c>
      <c r="E147" s="8" t="str">
        <f>'Pacto original'!E154</f>
        <v>m²</v>
      </c>
      <c r="F147" s="9">
        <f>'Pacto original'!F154</f>
        <v>3.53</v>
      </c>
      <c r="G147" s="49"/>
      <c r="H147" s="15">
        <f t="shared" si="58"/>
        <v>72120</v>
      </c>
      <c r="I147" s="19" t="str">
        <f t="shared" si="59"/>
        <v>SINAPI</v>
      </c>
      <c r="J147" s="34" t="str">
        <f t="shared" si="60"/>
        <v>Bandeiras fixas de vidro 175x35 para porta PV2, conforme projeto de esquadria</v>
      </c>
      <c r="K147" s="8" t="str">
        <f t="shared" si="61"/>
        <v>m²</v>
      </c>
      <c r="L147" s="21">
        <v>3.53</v>
      </c>
      <c r="M147" s="45">
        <v>286.89999999999998</v>
      </c>
      <c r="N147" s="45">
        <f t="shared" si="62"/>
        <v>376.55624999999998</v>
      </c>
      <c r="O147" s="45">
        <f t="shared" si="63"/>
        <v>1329.2435624999998</v>
      </c>
      <c r="P147" s="288">
        <f t="shared" si="57"/>
        <v>4.6599403477886854E-4</v>
      </c>
    </row>
    <row r="148" spans="1:16" ht="24.9" customHeight="1">
      <c r="A148" s="8" t="str">
        <f>'Pacto original'!A155</f>
        <v>6.5</v>
      </c>
      <c r="B148" s="8"/>
      <c r="C148" s="4"/>
      <c r="D148" s="35" t="str">
        <f>'Pacto original'!D155</f>
        <v xml:space="preserve">JANELAS DE ALUMÍNIO - JA </v>
      </c>
      <c r="E148" s="8"/>
      <c r="F148" s="9">
        <f>'Pacto original'!F155</f>
        <v>0</v>
      </c>
      <c r="G148" s="49"/>
      <c r="H148" s="15"/>
      <c r="I148" s="19"/>
      <c r="J148" s="36" t="str">
        <f t="shared" si="60"/>
        <v xml:space="preserve">JANELAS DE ALUMÍNIO - JA </v>
      </c>
      <c r="K148" s="8"/>
      <c r="L148" s="21"/>
      <c r="M148" s="213"/>
      <c r="N148" s="213"/>
      <c r="O148" s="213"/>
      <c r="P148" s="288"/>
    </row>
    <row r="149" spans="1:16" ht="24.9" customHeight="1">
      <c r="A149" s="8" t="str">
        <f>'Pacto original'!A156</f>
        <v>6.5.1</v>
      </c>
      <c r="B149" s="8">
        <f>'Pacto original'!B156</f>
        <v>94559</v>
      </c>
      <c r="C149" s="4" t="str">
        <f>'Pacto original'!C156</f>
        <v>SINAPI</v>
      </c>
      <c r="D149" s="33" t="str">
        <f>'Pacto original'!D156</f>
        <v>Janela de Alumínio - JA-01, 70x125, completa conforme projeto de esquadrias - Guilhotina</v>
      </c>
      <c r="E149" s="8" t="str">
        <f>'Pacto original'!E156</f>
        <v>m²</v>
      </c>
      <c r="F149" s="9">
        <f>'Pacto original'!F156</f>
        <v>1.75</v>
      </c>
      <c r="G149" s="49"/>
      <c r="H149" s="15">
        <f t="shared" si="58"/>
        <v>94559</v>
      </c>
      <c r="I149" s="19" t="str">
        <f t="shared" si="59"/>
        <v>SINAPI</v>
      </c>
      <c r="J149" s="34" t="str">
        <f t="shared" si="60"/>
        <v>Janela de Alumínio - JA-01, 70x125, completa conforme projeto de esquadrias - Guilhotina</v>
      </c>
      <c r="K149" s="8" t="str">
        <f t="shared" si="61"/>
        <v>m²</v>
      </c>
      <c r="L149" s="21">
        <v>1.75</v>
      </c>
      <c r="M149" s="45">
        <v>680.35</v>
      </c>
      <c r="N149" s="45">
        <f t="shared" si="62"/>
        <v>892.95937500000002</v>
      </c>
      <c r="O149" s="45">
        <f t="shared" si="63"/>
        <v>1562.67890625</v>
      </c>
      <c r="P149" s="288">
        <f t="shared" si="57"/>
        <v>5.4782965976355206E-4</v>
      </c>
    </row>
    <row r="150" spans="1:16" ht="24.9" customHeight="1">
      <c r="A150" s="8" t="str">
        <f>'Pacto original'!A157</f>
        <v>6.5.2</v>
      </c>
      <c r="B150" s="8">
        <f>'Pacto original'!B157</f>
        <v>94559</v>
      </c>
      <c r="C150" s="4" t="str">
        <f>'Pacto original'!C157</f>
        <v>SINAPI</v>
      </c>
      <c r="D150" s="33" t="str">
        <f>'Pacto original'!D157</f>
        <v>Janela de Alumínio - JA-02, 110x145, completa conforme projeto de esquadrias - Guilhotina</v>
      </c>
      <c r="E150" s="8" t="str">
        <f>'Pacto original'!E157</f>
        <v>m²</v>
      </c>
      <c r="F150" s="9">
        <f>'Pacto original'!F157</f>
        <v>1.6</v>
      </c>
      <c r="G150" s="49"/>
      <c r="H150" s="15">
        <f t="shared" si="58"/>
        <v>94559</v>
      </c>
      <c r="I150" s="19" t="str">
        <f t="shared" si="59"/>
        <v>SINAPI</v>
      </c>
      <c r="J150" s="34" t="str">
        <f t="shared" si="60"/>
        <v>Janela de Alumínio - JA-02, 110x145, completa conforme projeto de esquadrias - Guilhotina</v>
      </c>
      <c r="K150" s="8" t="str">
        <f t="shared" si="61"/>
        <v>m²</v>
      </c>
      <c r="L150" s="21">
        <v>1.6</v>
      </c>
      <c r="M150" s="45">
        <v>680.35</v>
      </c>
      <c r="N150" s="45">
        <f t="shared" si="62"/>
        <v>892.95937500000002</v>
      </c>
      <c r="O150" s="45">
        <f t="shared" si="63"/>
        <v>1428.7350000000001</v>
      </c>
      <c r="P150" s="288">
        <f t="shared" si="57"/>
        <v>5.0087283178381909E-4</v>
      </c>
    </row>
    <row r="151" spans="1:16" ht="24.9" customHeight="1">
      <c r="A151" s="8" t="str">
        <f>'Pacto original'!A158</f>
        <v>6.5.3</v>
      </c>
      <c r="B151" s="8">
        <f>'Pacto original'!B158</f>
        <v>100674</v>
      </c>
      <c r="C151" s="4" t="str">
        <f>'Pacto original'!C158</f>
        <v>SINAPI</v>
      </c>
      <c r="D151" s="33" t="str">
        <f>'Pacto original'!D158</f>
        <v>Janela de Alumínio - JA-03, 140x115, completa conforme projeto de esquadrias - Fixa</v>
      </c>
      <c r="E151" s="8" t="str">
        <f>'Pacto original'!E158</f>
        <v>m²</v>
      </c>
      <c r="F151" s="9">
        <f>'Pacto original'!F158</f>
        <v>3.22</v>
      </c>
      <c r="G151" s="49"/>
      <c r="H151" s="15">
        <f t="shared" si="58"/>
        <v>100674</v>
      </c>
      <c r="I151" s="19" t="str">
        <f t="shared" si="59"/>
        <v>SINAPI</v>
      </c>
      <c r="J151" s="34" t="str">
        <f t="shared" si="60"/>
        <v>Janela de Alumínio - JA-03, 140x115, completa conforme projeto de esquadrias - Fixa</v>
      </c>
      <c r="K151" s="8" t="str">
        <f t="shared" si="61"/>
        <v>m²</v>
      </c>
      <c r="L151" s="21">
        <v>3.22</v>
      </c>
      <c r="M151" s="45">
        <v>678.18</v>
      </c>
      <c r="N151" s="45">
        <f t="shared" si="62"/>
        <v>890.11124999999993</v>
      </c>
      <c r="O151" s="45">
        <f t="shared" si="63"/>
        <v>2866.1582250000001</v>
      </c>
      <c r="P151" s="288">
        <f t="shared" si="57"/>
        <v>1.0047915019203942E-3</v>
      </c>
    </row>
    <row r="152" spans="1:16" ht="24.9" customHeight="1">
      <c r="A152" s="8" t="str">
        <f>'Pacto original'!A159</f>
        <v>6.5.4</v>
      </c>
      <c r="B152" s="8">
        <f>'Pacto original'!B159</f>
        <v>94559</v>
      </c>
      <c r="C152" s="4" t="str">
        <f>'Pacto original'!C159</f>
        <v>SINAPI</v>
      </c>
      <c r="D152" s="33" t="str">
        <f>'Pacto original'!D159</f>
        <v>Janela de Alumínio - JA-04, 140x145, completa conforme projeto de esquadrias - Guilhotina</v>
      </c>
      <c r="E152" s="8" t="str">
        <f>'Pacto original'!E159</f>
        <v>m²</v>
      </c>
      <c r="F152" s="9">
        <f>'Pacto original'!F159</f>
        <v>2.0299999999999998</v>
      </c>
      <c r="G152" s="49"/>
      <c r="H152" s="15">
        <f t="shared" si="58"/>
        <v>94559</v>
      </c>
      <c r="I152" s="19" t="str">
        <f t="shared" si="59"/>
        <v>SINAPI</v>
      </c>
      <c r="J152" s="34" t="str">
        <f t="shared" si="60"/>
        <v>Janela de Alumínio - JA-04, 140x145, completa conforme projeto de esquadrias - Guilhotina</v>
      </c>
      <c r="K152" s="8" t="str">
        <f t="shared" si="61"/>
        <v>m²</v>
      </c>
      <c r="L152" s="21">
        <v>2.0299999999999998</v>
      </c>
      <c r="M152" s="45">
        <v>680.35</v>
      </c>
      <c r="N152" s="45">
        <f t="shared" si="62"/>
        <v>892.95937500000002</v>
      </c>
      <c r="O152" s="45">
        <f t="shared" si="63"/>
        <v>1812.7075312499999</v>
      </c>
      <c r="P152" s="288">
        <f t="shared" si="57"/>
        <v>6.354824053257204E-4</v>
      </c>
    </row>
    <row r="153" spans="1:16" ht="24.9" customHeight="1">
      <c r="A153" s="8" t="str">
        <f>'Pacto original'!A160</f>
        <v>6.5.5</v>
      </c>
      <c r="B153" s="8">
        <f>'Pacto original'!B160</f>
        <v>100674</v>
      </c>
      <c r="C153" s="4" t="str">
        <f>'Pacto original'!C160</f>
        <v>SINAPI</v>
      </c>
      <c r="D153" s="33" t="str">
        <f>'Pacto original'!D160</f>
        <v>Janela de Alumínio - JA-05, 200x105, completa conforme projeto de esquadrias - Fixa</v>
      </c>
      <c r="E153" s="8" t="str">
        <f>'Pacto original'!E160</f>
        <v>m²</v>
      </c>
      <c r="F153" s="9">
        <f>'Pacto original'!F160</f>
        <v>2.16</v>
      </c>
      <c r="G153" s="49"/>
      <c r="H153" s="15">
        <f t="shared" si="58"/>
        <v>100674</v>
      </c>
      <c r="I153" s="19" t="str">
        <f t="shared" si="59"/>
        <v>SINAPI</v>
      </c>
      <c r="J153" s="34" t="str">
        <f t="shared" si="60"/>
        <v>Janela de Alumínio - JA-05, 200x105, completa conforme projeto de esquadrias - Fixa</v>
      </c>
      <c r="K153" s="8" t="str">
        <f t="shared" si="61"/>
        <v>m²</v>
      </c>
      <c r="L153" s="21">
        <v>2.16</v>
      </c>
      <c r="M153" s="45">
        <v>678.18</v>
      </c>
      <c r="N153" s="45">
        <f t="shared" si="62"/>
        <v>890.11124999999993</v>
      </c>
      <c r="O153" s="45">
        <f t="shared" si="63"/>
        <v>1922.6403</v>
      </c>
      <c r="P153" s="288">
        <f t="shared" si="57"/>
        <v>6.7402162861740728E-4</v>
      </c>
    </row>
    <row r="154" spans="1:16" ht="24.9" customHeight="1">
      <c r="A154" s="8" t="str">
        <f>'Pacto original'!A161</f>
        <v>6.5.6</v>
      </c>
      <c r="B154" s="8">
        <f>'Pacto original'!B161</f>
        <v>94569</v>
      </c>
      <c r="C154" s="4" t="str">
        <f>'Pacto original'!C161</f>
        <v>SINAPI</v>
      </c>
      <c r="D154" s="33" t="str">
        <f>'Pacto original'!D161</f>
        <v>Janela de Alumínio - JA-06, 210x50, completa conforme projeto de esquadrias - Maxim-ar - incluso vidro liso incolor, espessura 6mm</v>
      </c>
      <c r="E154" s="8" t="str">
        <f>'Pacto original'!E161</f>
        <v>m²</v>
      </c>
      <c r="F154" s="9">
        <f>'Pacto original'!F161</f>
        <v>2.1</v>
      </c>
      <c r="G154" s="49"/>
      <c r="H154" s="15">
        <f t="shared" si="58"/>
        <v>94569</v>
      </c>
      <c r="I154" s="19" t="str">
        <f t="shared" si="59"/>
        <v>SINAPI</v>
      </c>
      <c r="J154" s="34" t="str">
        <f t="shared" si="60"/>
        <v>Janela de Alumínio - JA-06, 210x50, completa conforme projeto de esquadrias - Maxim-ar - incluso vidro liso incolor, espessura 6mm</v>
      </c>
      <c r="K154" s="8" t="str">
        <f t="shared" si="61"/>
        <v>m²</v>
      </c>
      <c r="L154" s="21">
        <v>2.1</v>
      </c>
      <c r="M154" s="45">
        <v>628.5</v>
      </c>
      <c r="N154" s="45">
        <f t="shared" si="62"/>
        <v>824.90625</v>
      </c>
      <c r="O154" s="45">
        <f t="shared" si="63"/>
        <v>1732.3031250000001</v>
      </c>
      <c r="P154" s="288">
        <f t="shared" si="57"/>
        <v>6.0729496493521135E-4</v>
      </c>
    </row>
    <row r="155" spans="1:16" ht="24.9" customHeight="1">
      <c r="A155" s="8" t="str">
        <f>'Pacto original'!A162</f>
        <v>6.5.7</v>
      </c>
      <c r="B155" s="8">
        <f>'Pacto original'!B162</f>
        <v>94569</v>
      </c>
      <c r="C155" s="4" t="str">
        <f>'Pacto original'!C162</f>
        <v>SINAPI</v>
      </c>
      <c r="D155" s="33" t="str">
        <f>'Pacto original'!D162</f>
        <v>Janela de Alumínio - JA-07, 210x75, completa conforme projeto de esquadrias - Maxim-ar - incluso vidro liso incolor, espessura 6mm</v>
      </c>
      <c r="E155" s="8" t="str">
        <f>'Pacto original'!E162</f>
        <v>m²</v>
      </c>
      <c r="F155" s="9">
        <f>'Pacto original'!F162</f>
        <v>12.6</v>
      </c>
      <c r="G155" s="49"/>
      <c r="H155" s="15">
        <f t="shared" si="58"/>
        <v>94569</v>
      </c>
      <c r="I155" s="19" t="str">
        <f t="shared" si="59"/>
        <v>SINAPI</v>
      </c>
      <c r="J155" s="34" t="str">
        <f t="shared" si="60"/>
        <v>Janela de Alumínio - JA-07, 210x75, completa conforme projeto de esquadrias - Maxim-ar - incluso vidro liso incolor, espessura 6mm</v>
      </c>
      <c r="K155" s="8" t="str">
        <f t="shared" si="61"/>
        <v>m²</v>
      </c>
      <c r="L155" s="21">
        <v>12.6</v>
      </c>
      <c r="M155" s="45">
        <v>628.5</v>
      </c>
      <c r="N155" s="45">
        <f t="shared" si="62"/>
        <v>824.90625</v>
      </c>
      <c r="O155" s="45">
        <f t="shared" si="63"/>
        <v>10393.81875</v>
      </c>
      <c r="P155" s="288">
        <f t="shared" si="57"/>
        <v>3.6437697896112677E-3</v>
      </c>
    </row>
    <row r="156" spans="1:16" ht="24.9" customHeight="1">
      <c r="A156" s="8" t="str">
        <f>'Pacto original'!A163</f>
        <v>6.5.8</v>
      </c>
      <c r="B156" s="8">
        <f>'Pacto original'!B163</f>
        <v>94569</v>
      </c>
      <c r="C156" s="4" t="str">
        <f>'Pacto original'!C163</f>
        <v>SINAPI</v>
      </c>
      <c r="D156" s="33" t="str">
        <f>'Pacto original'!D163</f>
        <v>Janela de Alumínio - JA-08, 210x100, completa conforme projeto de esquadrias - Maxim-ar - incluso vidro liso incolor, espessura 6mm</v>
      </c>
      <c r="E156" s="8" t="str">
        <f>'Pacto original'!E163</f>
        <v>m²</v>
      </c>
      <c r="F156" s="9">
        <f>'Pacto original'!F163</f>
        <v>6.3</v>
      </c>
      <c r="G156" s="49"/>
      <c r="H156" s="15">
        <f t="shared" si="58"/>
        <v>94569</v>
      </c>
      <c r="I156" s="19" t="str">
        <f t="shared" si="59"/>
        <v>SINAPI</v>
      </c>
      <c r="J156" s="34" t="str">
        <f t="shared" si="60"/>
        <v>Janela de Alumínio - JA-08, 210x100, completa conforme projeto de esquadrias - Maxim-ar - incluso vidro liso incolor, espessura 6mm</v>
      </c>
      <c r="K156" s="8" t="str">
        <f t="shared" si="61"/>
        <v>m²</v>
      </c>
      <c r="L156" s="21">
        <v>6.3</v>
      </c>
      <c r="M156" s="45">
        <v>628.5</v>
      </c>
      <c r="N156" s="45">
        <f t="shared" si="62"/>
        <v>824.90625</v>
      </c>
      <c r="O156" s="45">
        <f t="shared" si="63"/>
        <v>5196.9093750000002</v>
      </c>
      <c r="P156" s="288">
        <f t="shared" si="57"/>
        <v>1.8218848948056338E-3</v>
      </c>
    </row>
    <row r="157" spans="1:16" ht="24.9" customHeight="1">
      <c r="A157" s="8" t="str">
        <f>'Pacto original'!A164</f>
        <v>6.5.9</v>
      </c>
      <c r="B157" s="8">
        <f>'Pacto original'!B164</f>
        <v>94569</v>
      </c>
      <c r="C157" s="4" t="str">
        <f>'Pacto original'!C164</f>
        <v>SINAPI</v>
      </c>
      <c r="D157" s="33" t="str">
        <f>'Pacto original'!D164</f>
        <v>Janela de Alumínio - JA-09, 210x150, completa conforme projeto de esquadrias - Maxim-ar - incluso vidro liso incolor, espessura 6mm</v>
      </c>
      <c r="E157" s="8" t="str">
        <f>'Pacto original'!E164</f>
        <v>m²</v>
      </c>
      <c r="F157" s="9">
        <f>'Pacto original'!F164</f>
        <v>18.899999999999999</v>
      </c>
      <c r="G157" s="49"/>
      <c r="H157" s="15">
        <f t="shared" si="58"/>
        <v>94569</v>
      </c>
      <c r="I157" s="19" t="str">
        <f t="shared" si="59"/>
        <v>SINAPI</v>
      </c>
      <c r="J157" s="34" t="str">
        <f t="shared" si="60"/>
        <v>Janela de Alumínio - JA-09, 210x150, completa conforme projeto de esquadrias - Maxim-ar - incluso vidro liso incolor, espessura 6mm</v>
      </c>
      <c r="K157" s="8" t="str">
        <f t="shared" si="61"/>
        <v>m²</v>
      </c>
      <c r="L157" s="21">
        <v>18.899999999999999</v>
      </c>
      <c r="M157" s="45">
        <v>628.5</v>
      </c>
      <c r="N157" s="45">
        <f t="shared" si="62"/>
        <v>824.90625</v>
      </c>
      <c r="O157" s="45">
        <f t="shared" si="63"/>
        <v>15590.728125</v>
      </c>
      <c r="P157" s="288">
        <f t="shared" si="57"/>
        <v>5.4656546844169011E-3</v>
      </c>
    </row>
    <row r="158" spans="1:16" ht="24.9" customHeight="1">
      <c r="A158" s="8" t="str">
        <f>'Pacto original'!A165</f>
        <v>6.5.10</v>
      </c>
      <c r="B158" s="8">
        <f>'Pacto original'!B165</f>
        <v>94569</v>
      </c>
      <c r="C158" s="4" t="str">
        <f>'Pacto original'!C165</f>
        <v>SINAPI</v>
      </c>
      <c r="D158" s="33" t="str">
        <f>'Pacto original'!D165</f>
        <v>Janela de Alumínio - JA-10, 140x150, completa conforme projeto de esquadrias - Maxim-ar - incluso vidro liso incolor, espessura 6mm</v>
      </c>
      <c r="E158" s="8" t="str">
        <f>'Pacto original'!E165</f>
        <v>m²</v>
      </c>
      <c r="F158" s="9">
        <f>'Pacto original'!F165</f>
        <v>2.1</v>
      </c>
      <c r="G158" s="49"/>
      <c r="H158" s="15">
        <f t="shared" si="58"/>
        <v>94569</v>
      </c>
      <c r="I158" s="19" t="str">
        <f t="shared" si="59"/>
        <v>SINAPI</v>
      </c>
      <c r="J158" s="34" t="str">
        <f t="shared" si="60"/>
        <v>Janela de Alumínio - JA-10, 140x150, completa conforme projeto de esquadrias - Maxim-ar - incluso vidro liso incolor, espessura 6mm</v>
      </c>
      <c r="K158" s="8" t="str">
        <f t="shared" si="61"/>
        <v>m²</v>
      </c>
      <c r="L158" s="21">
        <v>2.1</v>
      </c>
      <c r="M158" s="45">
        <v>628.5</v>
      </c>
      <c r="N158" s="45">
        <f t="shared" si="62"/>
        <v>824.90625</v>
      </c>
      <c r="O158" s="45">
        <f t="shared" si="63"/>
        <v>1732.3031250000001</v>
      </c>
      <c r="P158" s="288">
        <f t="shared" si="57"/>
        <v>6.0729496493521135E-4</v>
      </c>
    </row>
    <row r="159" spans="1:16" ht="24.9" customHeight="1">
      <c r="A159" s="8" t="str">
        <f>'Pacto original'!A166</f>
        <v>6.5.11</v>
      </c>
      <c r="B159" s="8">
        <f>'Pacto original'!B166</f>
        <v>94569</v>
      </c>
      <c r="C159" s="4" t="str">
        <f>'Pacto original'!C166</f>
        <v>SINAPI</v>
      </c>
      <c r="D159" s="33" t="str">
        <f>'Pacto original'!D166</f>
        <v>Janela de Alumínio - JA-11, 140x75, completa conforme projeto de esquadrias - Maxim-ar - incluso vidro liso incolor, espessura 6mm</v>
      </c>
      <c r="E159" s="8" t="str">
        <f>'Pacto original'!E166</f>
        <v>m²</v>
      </c>
      <c r="F159" s="9">
        <f>'Pacto original'!F166</f>
        <v>6.3</v>
      </c>
      <c r="G159" s="49"/>
      <c r="H159" s="15">
        <f t="shared" si="58"/>
        <v>94569</v>
      </c>
      <c r="I159" s="19" t="str">
        <f t="shared" si="59"/>
        <v>SINAPI</v>
      </c>
      <c r="J159" s="34" t="str">
        <f t="shared" si="60"/>
        <v>Janela de Alumínio - JA-11, 140x75, completa conforme projeto de esquadrias - Maxim-ar - incluso vidro liso incolor, espessura 6mm</v>
      </c>
      <c r="K159" s="8" t="str">
        <f t="shared" si="61"/>
        <v>m²</v>
      </c>
      <c r="L159" s="21">
        <v>6.3</v>
      </c>
      <c r="M159" s="45">
        <v>628.5</v>
      </c>
      <c r="N159" s="45">
        <f t="shared" si="62"/>
        <v>824.90625</v>
      </c>
      <c r="O159" s="45">
        <f t="shared" si="63"/>
        <v>5196.9093750000002</v>
      </c>
      <c r="P159" s="288">
        <f t="shared" si="57"/>
        <v>1.8218848948056338E-3</v>
      </c>
    </row>
    <row r="160" spans="1:16" ht="24.9" customHeight="1">
      <c r="A160" s="8" t="str">
        <f>'Pacto original'!A167</f>
        <v>6.5.12</v>
      </c>
      <c r="B160" s="8">
        <f>'Pacto original'!B167</f>
        <v>94569</v>
      </c>
      <c r="C160" s="4" t="str">
        <f>'Pacto original'!C167</f>
        <v>SINAPI</v>
      </c>
      <c r="D160" s="33" t="str">
        <f>'Pacto original'!D167</f>
        <v>Janela de Alumínio - JA-12, 420x50, completa conforme projeto de esquadrias - Maxim-ar - incluso vidro liso incolor, espessura 6mm</v>
      </c>
      <c r="E160" s="8" t="str">
        <f>'Pacto original'!E167</f>
        <v>m²</v>
      </c>
      <c r="F160" s="9">
        <f>'Pacto original'!F167</f>
        <v>8.4</v>
      </c>
      <c r="G160" s="49"/>
      <c r="H160" s="15">
        <f t="shared" si="58"/>
        <v>94569</v>
      </c>
      <c r="I160" s="19" t="str">
        <f t="shared" si="59"/>
        <v>SINAPI</v>
      </c>
      <c r="J160" s="34" t="str">
        <f t="shared" si="60"/>
        <v>Janela de Alumínio - JA-12, 420x50, completa conforme projeto de esquadrias - Maxim-ar - incluso vidro liso incolor, espessura 6mm</v>
      </c>
      <c r="K160" s="8" t="str">
        <f t="shared" si="61"/>
        <v>m²</v>
      </c>
      <c r="L160" s="21">
        <v>8.4</v>
      </c>
      <c r="M160" s="45">
        <v>628.5</v>
      </c>
      <c r="N160" s="45">
        <f t="shared" si="62"/>
        <v>824.90625</v>
      </c>
      <c r="O160" s="45">
        <f t="shared" si="63"/>
        <v>6929.2125000000005</v>
      </c>
      <c r="P160" s="288">
        <f t="shared" si="57"/>
        <v>2.4291798597408454E-3</v>
      </c>
    </row>
    <row r="161" spans="1:16" ht="24.9" customHeight="1">
      <c r="A161" s="8" t="str">
        <f>'Pacto original'!A168</f>
        <v>6.5.13</v>
      </c>
      <c r="B161" s="8">
        <f>'Pacto original'!B168</f>
        <v>94569</v>
      </c>
      <c r="C161" s="4" t="str">
        <f>'Pacto original'!C168</f>
        <v>SINAPI</v>
      </c>
      <c r="D161" s="33" t="str">
        <f>'Pacto original'!D168</f>
        <v>Janela de Alumínio - JA-13, 420x150, completa conforme projeto de esquadrias - Maxim-ar - incluso vidro liso incolor, espessura 6mm</v>
      </c>
      <c r="E161" s="8" t="str">
        <f>'Pacto original'!E168</f>
        <v>m²</v>
      </c>
      <c r="F161" s="9">
        <f>'Pacto original'!F168</f>
        <v>12.6</v>
      </c>
      <c r="G161" s="241"/>
      <c r="H161" s="15">
        <f t="shared" si="58"/>
        <v>94569</v>
      </c>
      <c r="I161" s="19" t="str">
        <f t="shared" si="59"/>
        <v>SINAPI</v>
      </c>
      <c r="J161" s="34" t="str">
        <f t="shared" si="60"/>
        <v>Janela de Alumínio - JA-13, 420x150, completa conforme projeto de esquadrias - Maxim-ar - incluso vidro liso incolor, espessura 6mm</v>
      </c>
      <c r="K161" s="8" t="str">
        <f t="shared" si="61"/>
        <v>m²</v>
      </c>
      <c r="L161" s="241">
        <v>12.6</v>
      </c>
      <c r="M161" s="45">
        <v>628.5</v>
      </c>
      <c r="N161" s="45">
        <f t="shared" ref="N161:N181" si="64">M161+(M161*$F$5)</f>
        <v>824.90625</v>
      </c>
      <c r="O161" s="45">
        <f t="shared" si="63"/>
        <v>10393.81875</v>
      </c>
      <c r="P161" s="288">
        <f t="shared" si="57"/>
        <v>3.6437697896112677E-3</v>
      </c>
    </row>
    <row r="162" spans="1:16" ht="24.9" customHeight="1">
      <c r="A162" s="210" t="str">
        <f>'Pacto original'!A169</f>
        <v>6.5.14</v>
      </c>
      <c r="B162" s="210">
        <f>'Pacto original'!B169</f>
        <v>94569</v>
      </c>
      <c r="C162" s="19" t="str">
        <f>'Pacto original'!C169</f>
        <v>SINAPI</v>
      </c>
      <c r="D162" s="211" t="str">
        <f>'Pacto original'!D169</f>
        <v>Janela de Alumínio - JA-14, 560x100, completa conforme projeto de esquadrias - Maxim-ar - incluso vidro liso incolor, espessura 6mm</v>
      </c>
      <c r="E162" s="210" t="str">
        <f>'Pacto original'!E169</f>
        <v>m²</v>
      </c>
      <c r="F162" s="212">
        <f>'Pacto original'!F169</f>
        <v>33.6</v>
      </c>
      <c r="G162" s="231"/>
      <c r="H162" s="15">
        <f t="shared" si="58"/>
        <v>94569</v>
      </c>
      <c r="I162" s="19" t="str">
        <f t="shared" si="59"/>
        <v>SINAPI</v>
      </c>
      <c r="J162" s="34" t="str">
        <f t="shared" si="60"/>
        <v>Janela de Alumínio - JA-14, 560x100, completa conforme projeto de esquadrias - Maxim-ar - incluso vidro liso incolor, espessura 6mm</v>
      </c>
      <c r="K162" s="8" t="str">
        <f t="shared" si="61"/>
        <v>m²</v>
      </c>
      <c r="L162" s="234">
        <v>33.6</v>
      </c>
      <c r="M162" s="45">
        <v>628.5</v>
      </c>
      <c r="N162" s="45">
        <f t="shared" si="64"/>
        <v>824.90625</v>
      </c>
      <c r="O162" s="45">
        <f t="shared" si="63"/>
        <v>27716.850000000002</v>
      </c>
      <c r="P162" s="288">
        <f t="shared" si="57"/>
        <v>9.7167194389633817E-3</v>
      </c>
    </row>
    <row r="163" spans="1:16" ht="24.9" customHeight="1">
      <c r="A163" s="8" t="str">
        <f>'Pacto original'!A170</f>
        <v>6.5.15</v>
      </c>
      <c r="B163" s="8">
        <f>'Pacto original'!B170</f>
        <v>94569</v>
      </c>
      <c r="C163" s="4" t="str">
        <f>'Pacto original'!C170</f>
        <v>SINAPI</v>
      </c>
      <c r="D163" s="33" t="str">
        <f>'Pacto original'!D170</f>
        <v>Janela de Alumínio - JA-15, 560x150, completa conforme projeto de esquadrias - Maxim-ar -incluso vidro liso incolor, espessura 6mm</v>
      </c>
      <c r="E163" s="8" t="str">
        <f>'Pacto original'!E170</f>
        <v>m²</v>
      </c>
      <c r="F163" s="9">
        <f>'Pacto original'!F170</f>
        <v>16.8</v>
      </c>
      <c r="G163" s="49"/>
      <c r="H163" s="15">
        <f t="shared" si="58"/>
        <v>94569</v>
      </c>
      <c r="I163" s="19" t="str">
        <f t="shared" si="59"/>
        <v>SINAPI</v>
      </c>
      <c r="J163" s="34" t="str">
        <f t="shared" si="60"/>
        <v>Janela de Alumínio - JA-15, 560x150, completa conforme projeto de esquadrias - Maxim-ar -incluso vidro liso incolor, espessura 6mm</v>
      </c>
      <c r="K163" s="8" t="str">
        <f t="shared" si="61"/>
        <v>m²</v>
      </c>
      <c r="L163" s="21">
        <v>16.8</v>
      </c>
      <c r="M163" s="45">
        <v>628.5</v>
      </c>
      <c r="N163" s="45">
        <f t="shared" si="64"/>
        <v>824.90625</v>
      </c>
      <c r="O163" s="45">
        <f t="shared" ref="O163:O181" si="65">L163*N163</f>
        <v>13858.425000000001</v>
      </c>
      <c r="P163" s="288">
        <f t="shared" si="57"/>
        <v>4.8583597194816908E-3</v>
      </c>
    </row>
    <row r="164" spans="1:16" ht="24.9" customHeight="1">
      <c r="A164" s="8" t="str">
        <f>'Pacto original'!A171</f>
        <v>6.5.16</v>
      </c>
      <c r="B164" s="8">
        <f>'Pacto original'!B171</f>
        <v>100674</v>
      </c>
      <c r="C164" s="4" t="str">
        <f>'Pacto original'!C171</f>
        <v>SINAPI</v>
      </c>
      <c r="D164" s="33" t="str">
        <f>'Pacto original'!D171</f>
        <v>Janela de Alumínio - JA-16, 160x0,85, completa conforme projeto de esquadrias - Fixa</v>
      </c>
      <c r="E164" s="8" t="str">
        <f>'Pacto original'!E171</f>
        <v>m²</v>
      </c>
      <c r="F164" s="9">
        <f>'Pacto original'!F171</f>
        <v>5.44</v>
      </c>
      <c r="G164" s="49"/>
      <c r="H164" s="15">
        <f t="shared" si="58"/>
        <v>100674</v>
      </c>
      <c r="I164" s="19" t="str">
        <f t="shared" si="59"/>
        <v>SINAPI</v>
      </c>
      <c r="J164" s="34" t="str">
        <f t="shared" si="60"/>
        <v>Janela de Alumínio - JA-16, 160x0,85, completa conforme projeto de esquadrias - Fixa</v>
      </c>
      <c r="K164" s="8" t="str">
        <f t="shared" si="61"/>
        <v>m²</v>
      </c>
      <c r="L164" s="21">
        <v>5.44</v>
      </c>
      <c r="M164" s="45">
        <v>678.18</v>
      </c>
      <c r="N164" s="45">
        <f t="shared" si="64"/>
        <v>890.11124999999993</v>
      </c>
      <c r="O164" s="45">
        <f t="shared" si="65"/>
        <v>4842.2052000000003</v>
      </c>
      <c r="P164" s="288">
        <f t="shared" si="57"/>
        <v>1.6975359535549518E-3</v>
      </c>
    </row>
    <row r="165" spans="1:16" ht="24.9" customHeight="1">
      <c r="A165" s="8" t="str">
        <f>'Pacto original'!A172</f>
        <v>6.5.17</v>
      </c>
      <c r="B165" s="8"/>
      <c r="C165" s="4" t="str">
        <f>'Pacto original'!C172</f>
        <v>CPU</v>
      </c>
      <c r="D165" s="33" t="str">
        <f>'Pacto original'!D172</f>
        <v>Tela de nylon de proteção- fixada na esquadria</v>
      </c>
      <c r="E165" s="8" t="str">
        <f>'Pacto original'!E172</f>
        <v>m²</v>
      </c>
      <c r="F165" s="9">
        <f>'Pacto original'!F172</f>
        <v>19.38</v>
      </c>
      <c r="G165" s="49"/>
      <c r="H165" s="15"/>
      <c r="I165" s="19" t="str">
        <f t="shared" si="59"/>
        <v>CPU</v>
      </c>
      <c r="J165" s="34" t="str">
        <f t="shared" si="60"/>
        <v>Tela de nylon de proteção- fixada na esquadria</v>
      </c>
      <c r="K165" s="8" t="str">
        <f t="shared" si="61"/>
        <v>m²</v>
      </c>
      <c r="L165" s="21">
        <v>19.38</v>
      </c>
      <c r="M165" s="45">
        <v>99.32</v>
      </c>
      <c r="N165" s="45">
        <f t="shared" si="64"/>
        <v>130.35749999999999</v>
      </c>
      <c r="O165" s="45">
        <f t="shared" si="65"/>
        <v>2526.3283499999998</v>
      </c>
      <c r="P165" s="288">
        <f t="shared" si="57"/>
        <v>8.8565705654319589E-4</v>
      </c>
    </row>
    <row r="166" spans="1:16" ht="24.9" customHeight="1">
      <c r="A166" s="8" t="str">
        <f>'Pacto original'!A173</f>
        <v>6.6</v>
      </c>
      <c r="B166" s="8"/>
      <c r="C166" s="4"/>
      <c r="D166" s="35" t="str">
        <f>'Pacto original'!D173</f>
        <v>VIDROS</v>
      </c>
      <c r="E166" s="8"/>
      <c r="F166" s="9"/>
      <c r="G166" s="49"/>
      <c r="H166" s="15"/>
      <c r="I166" s="19"/>
      <c r="J166" s="36" t="str">
        <f t="shared" si="60"/>
        <v>VIDROS</v>
      </c>
      <c r="K166" s="8"/>
      <c r="L166" s="21"/>
      <c r="M166" s="213"/>
      <c r="N166" s="213"/>
      <c r="O166" s="213"/>
      <c r="P166" s="288"/>
    </row>
    <row r="167" spans="1:16" ht="24.9" customHeight="1">
      <c r="A167" s="8" t="str">
        <f>'Pacto original'!A174</f>
        <v>6.6.1</v>
      </c>
      <c r="B167" s="8">
        <v>102166</v>
      </c>
      <c r="C167" s="4" t="str">
        <f>'Pacto original'!C174</f>
        <v>SINAPI</v>
      </c>
      <c r="D167" s="33" t="str">
        <f>'Pacto original'!D174</f>
        <v>Vidro liso temperado incolor, espessura 6mm para janelas</v>
      </c>
      <c r="E167" s="8" t="str">
        <f>'Pacto original'!E174</f>
        <v>m²</v>
      </c>
      <c r="F167" s="9">
        <f>'Pacto original'!F174</f>
        <v>5.38</v>
      </c>
      <c r="G167" s="49"/>
      <c r="H167" s="15">
        <f t="shared" si="58"/>
        <v>102166</v>
      </c>
      <c r="I167" s="19" t="str">
        <f t="shared" si="59"/>
        <v>SINAPI</v>
      </c>
      <c r="J167" s="34" t="str">
        <f t="shared" si="60"/>
        <v>Vidro liso temperado incolor, espessura 6mm para janelas</v>
      </c>
      <c r="K167" s="8" t="str">
        <f t="shared" si="61"/>
        <v>m²</v>
      </c>
      <c r="L167" s="21">
        <v>5.38</v>
      </c>
      <c r="M167" s="45">
        <v>262.63</v>
      </c>
      <c r="N167" s="45">
        <f t="shared" si="64"/>
        <v>344.70187499999997</v>
      </c>
      <c r="O167" s="45">
        <f t="shared" si="65"/>
        <v>1854.4960874999997</v>
      </c>
      <c r="P167" s="288">
        <f t="shared" si="57"/>
        <v>6.5013225467153667E-4</v>
      </c>
    </row>
    <row r="168" spans="1:16" ht="24.9" customHeight="1">
      <c r="A168" s="8" t="str">
        <f>'Pacto original'!A175</f>
        <v>6.6.2</v>
      </c>
      <c r="B168" s="8">
        <v>102181</v>
      </c>
      <c r="C168" s="4" t="str">
        <f>'Pacto original'!C175</f>
        <v>SINAPI</v>
      </c>
      <c r="D168" s="33" t="str">
        <f>'Pacto original'!D175</f>
        <v>Box em vidro temperado incolor, 10mm, com altura de 1,80m</v>
      </c>
      <c r="E168" s="8" t="str">
        <f>'Pacto original'!E175</f>
        <v>m²</v>
      </c>
      <c r="F168" s="9">
        <f>'Pacto original'!F175</f>
        <v>7.2</v>
      </c>
      <c r="G168" s="49"/>
      <c r="H168" s="15">
        <f t="shared" si="58"/>
        <v>102181</v>
      </c>
      <c r="I168" s="19" t="str">
        <f t="shared" si="59"/>
        <v>SINAPI</v>
      </c>
      <c r="J168" s="34" t="str">
        <f t="shared" si="60"/>
        <v>Box em vidro temperado incolor, 10mm, com altura de 1,80m</v>
      </c>
      <c r="K168" s="8" t="str">
        <f t="shared" si="61"/>
        <v>m²</v>
      </c>
      <c r="L168" s="21">
        <v>7.2</v>
      </c>
      <c r="M168" s="45">
        <v>312.75</v>
      </c>
      <c r="N168" s="45">
        <f t="shared" si="64"/>
        <v>410.484375</v>
      </c>
      <c r="O168" s="45">
        <f t="shared" si="65"/>
        <v>2955.4875000000002</v>
      </c>
      <c r="P168" s="288">
        <f t="shared" si="57"/>
        <v>1.0361077410623244E-3</v>
      </c>
    </row>
    <row r="169" spans="1:16" ht="24.9" customHeight="1">
      <c r="A169" s="8" t="str">
        <f>'Pacto original'!A176</f>
        <v>6.6.3</v>
      </c>
      <c r="B169" s="8">
        <v>102181</v>
      </c>
      <c r="C169" s="4" t="str">
        <f>'Pacto original'!C176</f>
        <v>SINAPI</v>
      </c>
      <c r="D169" s="33" t="str">
        <f>'Pacto original'!D176</f>
        <v>Divisória em vidro temperado, jateado, 10mm com porta de correr</v>
      </c>
      <c r="E169" s="8" t="str">
        <f>'Pacto original'!E176</f>
        <v>m²</v>
      </c>
      <c r="F169" s="9">
        <f>'Pacto original'!F176</f>
        <v>3.57</v>
      </c>
      <c r="G169" s="49"/>
      <c r="H169" s="15">
        <f t="shared" si="58"/>
        <v>102181</v>
      </c>
      <c r="I169" s="19" t="str">
        <f t="shared" si="59"/>
        <v>SINAPI</v>
      </c>
      <c r="J169" s="34" t="str">
        <f t="shared" si="60"/>
        <v>Divisória em vidro temperado, jateado, 10mm com porta de correr</v>
      </c>
      <c r="K169" s="8" t="str">
        <f t="shared" si="61"/>
        <v>m²</v>
      </c>
      <c r="L169" s="21">
        <v>3.57</v>
      </c>
      <c r="M169" s="45">
        <v>312.75</v>
      </c>
      <c r="N169" s="45">
        <f t="shared" si="64"/>
        <v>410.484375</v>
      </c>
      <c r="O169" s="45">
        <f t="shared" si="65"/>
        <v>1465.42921875</v>
      </c>
      <c r="P169" s="288">
        <f t="shared" si="57"/>
        <v>5.1373675494340249E-4</v>
      </c>
    </row>
    <row r="170" spans="1:16" ht="24.9" customHeight="1">
      <c r="A170" s="8" t="str">
        <f>'Pacto original'!A177</f>
        <v>6.6.4</v>
      </c>
      <c r="B170" s="8">
        <v>102152</v>
      </c>
      <c r="C170" s="4" t="str">
        <f>'Pacto original'!C177</f>
        <v>SINAPI</v>
      </c>
      <c r="D170" s="33" t="str">
        <f>'Pacto original'!D177</f>
        <v>Espelho cristal esp. 4mm sem moldura de madeira</v>
      </c>
      <c r="E170" s="8" t="str">
        <f>'Pacto original'!E177</f>
        <v>m²</v>
      </c>
      <c r="F170" s="9">
        <f>'Pacto original'!F177</f>
        <v>16.899999999999999</v>
      </c>
      <c r="G170" s="49"/>
      <c r="H170" s="15">
        <f t="shared" si="58"/>
        <v>102152</v>
      </c>
      <c r="I170" s="19" t="str">
        <f t="shared" si="59"/>
        <v>SINAPI</v>
      </c>
      <c r="J170" s="34" t="str">
        <f t="shared" si="60"/>
        <v>Espelho cristal esp. 4mm sem moldura de madeira</v>
      </c>
      <c r="K170" s="8" t="str">
        <f t="shared" si="61"/>
        <v>m²</v>
      </c>
      <c r="L170" s="21">
        <v>16.899999999999999</v>
      </c>
      <c r="M170" s="45">
        <v>159.24</v>
      </c>
      <c r="N170" s="45">
        <f t="shared" si="64"/>
        <v>209.0025</v>
      </c>
      <c r="O170" s="45">
        <f t="shared" si="65"/>
        <v>3532.1422499999999</v>
      </c>
      <c r="P170" s="288">
        <f t="shared" si="57"/>
        <v>1.2382660822481217E-3</v>
      </c>
    </row>
    <row r="171" spans="1:16" ht="24.9" customHeight="1">
      <c r="A171" s="8" t="str">
        <f>'Pacto original'!A178</f>
        <v>6.7</v>
      </c>
      <c r="B171" s="8"/>
      <c r="C171" s="4"/>
      <c r="D171" s="35" t="str">
        <f>'Pacto original'!D178</f>
        <v>ESQUADRIA - GRADIL METÁLICO</v>
      </c>
      <c r="E171" s="8"/>
      <c r="F171" s="9"/>
      <c r="G171" s="49"/>
      <c r="H171" s="15"/>
      <c r="I171" s="19"/>
      <c r="J171" s="36" t="str">
        <f t="shared" si="60"/>
        <v>ESQUADRIA - GRADIL METÁLICO</v>
      </c>
      <c r="K171" s="8"/>
      <c r="L171" s="21"/>
      <c r="M171" s="213"/>
      <c r="N171" s="213"/>
      <c r="O171" s="213"/>
      <c r="P171" s="288"/>
    </row>
    <row r="172" spans="1:16" ht="24.9" customHeight="1">
      <c r="A172" s="8" t="str">
        <f>'Pacto original'!A179</f>
        <v>6.7.1</v>
      </c>
      <c r="B172" s="8"/>
      <c r="C172" s="4" t="str">
        <f>'Pacto original'!C179</f>
        <v>CPU</v>
      </c>
      <c r="D172" s="33" t="str">
        <f>'Pacto original'!D179</f>
        <v>Gradil metalico e tela de aço galvanizado, inclusive pintura  (GR1, GR2, GR3, GR4)</v>
      </c>
      <c r="E172" s="8" t="str">
        <f>'Pacto original'!E179</f>
        <v>m²</v>
      </c>
      <c r="F172" s="9">
        <f>'Pacto original'!F179</f>
        <v>69.790000000000006</v>
      </c>
      <c r="G172" s="49"/>
      <c r="H172" s="15"/>
      <c r="I172" s="19" t="str">
        <f t="shared" si="59"/>
        <v>CPU</v>
      </c>
      <c r="J172" s="34" t="str">
        <f t="shared" si="60"/>
        <v>Gradil metalico e tela de aço galvanizado, inclusive pintura  (GR1, GR2, GR3, GR4)</v>
      </c>
      <c r="K172" s="8" t="str">
        <f t="shared" si="61"/>
        <v>m²</v>
      </c>
      <c r="L172" s="21">
        <v>69.790000000000006</v>
      </c>
      <c r="M172" s="45">
        <v>157.38999999999999</v>
      </c>
      <c r="N172" s="45">
        <f t="shared" si="64"/>
        <v>206.57437499999997</v>
      </c>
      <c r="O172" s="45">
        <f t="shared" si="65"/>
        <v>14416.82563125</v>
      </c>
      <c r="P172" s="288">
        <f t="shared" si="57"/>
        <v>5.0541186988893897E-3</v>
      </c>
    </row>
    <row r="173" spans="1:16" ht="24.9" customHeight="1">
      <c r="A173" s="8" t="str">
        <f>'Pacto original'!A180</f>
        <v>6.7.2</v>
      </c>
      <c r="B173" s="8"/>
      <c r="C173" s="4" t="str">
        <f>'Pacto original'!C180</f>
        <v>CPU</v>
      </c>
      <c r="D173" s="33" t="str">
        <f>'Pacto original'!D180</f>
        <v>Portão de abrir em chapa de aço perfurada, inclusive pintura (PF1 e PF2)</v>
      </c>
      <c r="E173" s="8" t="str">
        <f>'Pacto original'!E180</f>
        <v>m²</v>
      </c>
      <c r="F173" s="9">
        <f>'Pacto original'!F180</f>
        <v>20.52</v>
      </c>
      <c r="G173" s="49"/>
      <c r="H173" s="15"/>
      <c r="I173" s="19" t="str">
        <f t="shared" si="59"/>
        <v>CPU</v>
      </c>
      <c r="J173" s="34" t="str">
        <f t="shared" si="60"/>
        <v>Portão de abrir em chapa de aço perfurada, inclusive pintura (PF1 e PF2)</v>
      </c>
      <c r="K173" s="8" t="str">
        <f t="shared" si="61"/>
        <v>m²</v>
      </c>
      <c r="L173" s="21">
        <v>20.52</v>
      </c>
      <c r="M173" s="45">
        <v>158.99</v>
      </c>
      <c r="N173" s="45">
        <f t="shared" si="64"/>
        <v>208.674375</v>
      </c>
      <c r="O173" s="45">
        <f t="shared" si="65"/>
        <v>4281.9981749999997</v>
      </c>
      <c r="P173" s="288">
        <f t="shared" si="57"/>
        <v>1.5011437051695347E-3</v>
      </c>
    </row>
    <row r="174" spans="1:16" ht="24.9" customHeight="1">
      <c r="A174" s="8" t="str">
        <f>'Pacto original'!A181</f>
        <v>6.7.3</v>
      </c>
      <c r="B174" s="8"/>
      <c r="C174" s="4" t="str">
        <f>'Pacto original'!C181</f>
        <v>CPU</v>
      </c>
      <c r="D174" s="33" t="str">
        <f>'Pacto original'!D181</f>
        <v>Fechamento com chapa de aço perfurada, inclusive perfis metálicos para suporte e pintura</v>
      </c>
      <c r="E174" s="8" t="str">
        <f>'Pacto original'!E181</f>
        <v>m²</v>
      </c>
      <c r="F174" s="9">
        <f>'Pacto original'!F181</f>
        <v>164.44</v>
      </c>
      <c r="G174" s="49"/>
      <c r="H174" s="15"/>
      <c r="I174" s="19" t="str">
        <f t="shared" si="59"/>
        <v>CPU</v>
      </c>
      <c r="J174" s="34" t="str">
        <f t="shared" si="60"/>
        <v>Fechamento com chapa de aço perfurada, inclusive perfis metálicos para suporte e pintura</v>
      </c>
      <c r="K174" s="8" t="str">
        <f t="shared" si="61"/>
        <v>m²</v>
      </c>
      <c r="L174" s="21">
        <v>164.44</v>
      </c>
      <c r="M174" s="45">
        <v>233.9</v>
      </c>
      <c r="N174" s="45">
        <f t="shared" si="64"/>
        <v>306.99374999999998</v>
      </c>
      <c r="O174" s="45">
        <f t="shared" si="65"/>
        <v>50482.052249999993</v>
      </c>
      <c r="P174" s="288">
        <f t="shared" si="57"/>
        <v>1.7697535557480017E-2</v>
      </c>
    </row>
    <row r="175" spans="1:16" ht="24.9" customHeight="1">
      <c r="A175" s="8" t="str">
        <f>'Pacto original'!A182</f>
        <v>6.7.4</v>
      </c>
      <c r="B175" s="8"/>
      <c r="C175" s="4" t="str">
        <f>'Pacto original'!C182</f>
        <v>CPU</v>
      </c>
      <c r="D175" s="33" t="str">
        <f>'Pacto original'!D182</f>
        <v>Portão de abrir com gradil metálico e tela de aço galvanizado, inclusive pintura</v>
      </c>
      <c r="E175" s="8" t="str">
        <f>'Pacto original'!E182</f>
        <v>m²</v>
      </c>
      <c r="F175" s="9">
        <f>'Pacto original'!F182</f>
        <v>13.5</v>
      </c>
      <c r="G175" s="49"/>
      <c r="H175" s="15"/>
      <c r="I175" s="19" t="str">
        <f t="shared" si="59"/>
        <v>CPU</v>
      </c>
      <c r="J175" s="34" t="str">
        <f t="shared" si="60"/>
        <v>Portão de abrir com gradil metálico e tela de aço galvanizado, inclusive pintura</v>
      </c>
      <c r="K175" s="8" t="str">
        <f t="shared" si="61"/>
        <v>m²</v>
      </c>
      <c r="L175" s="21">
        <v>13.5</v>
      </c>
      <c r="M175" s="45">
        <v>304.83999999999997</v>
      </c>
      <c r="N175" s="45">
        <f t="shared" si="64"/>
        <v>400.10249999999996</v>
      </c>
      <c r="O175" s="45">
        <f t="shared" si="65"/>
        <v>5401.3837499999991</v>
      </c>
      <c r="P175" s="288">
        <f t="shared" si="57"/>
        <v>1.8935676485937582E-3</v>
      </c>
    </row>
    <row r="176" spans="1:16" s="265" customFormat="1" ht="24.9" customHeight="1">
      <c r="A176" s="210"/>
      <c r="B176" s="210"/>
      <c r="C176" s="19"/>
      <c r="D176" s="211"/>
      <c r="E176" s="210"/>
      <c r="F176" s="212"/>
      <c r="G176" s="269"/>
      <c r="H176" s="19"/>
      <c r="I176" s="19"/>
      <c r="J176" s="37"/>
      <c r="K176" s="19"/>
      <c r="L176" s="57"/>
      <c r="M176" s="213"/>
      <c r="N176" s="213"/>
      <c r="O176" s="213"/>
      <c r="P176" s="291"/>
    </row>
    <row r="177" spans="1:16" s="243" customFormat="1" ht="24.9" customHeight="1">
      <c r="A177" s="228">
        <f>'Pacto original'!A185</f>
        <v>7</v>
      </c>
      <c r="B177" s="228"/>
      <c r="C177" s="229"/>
      <c r="D177" s="230" t="str">
        <f>'Pacto original'!D185</f>
        <v>SISTEMAS DE COBERTURA</v>
      </c>
      <c r="E177" s="228"/>
      <c r="F177" s="244"/>
      <c r="G177" s="245"/>
      <c r="H177" s="229"/>
      <c r="I177" s="229"/>
      <c r="J177" s="247" t="str">
        <f>D177</f>
        <v>SISTEMAS DE COBERTURA</v>
      </c>
      <c r="K177" s="229"/>
      <c r="L177" s="26"/>
      <c r="M177" s="248"/>
      <c r="N177" s="248"/>
      <c r="O177" s="7">
        <f>SUM(O178:O185)</f>
        <v>605316.97340624989</v>
      </c>
      <c r="P177" s="293"/>
    </row>
    <row r="178" spans="1:16" ht="24.9" customHeight="1">
      <c r="A178" s="8" t="str">
        <f>'Pacto original'!A186</f>
        <v>7.1</v>
      </c>
      <c r="B178" s="8"/>
      <c r="C178" s="4" t="str">
        <f>'Pacto original'!C186</f>
        <v>CPU</v>
      </c>
      <c r="D178" s="33" t="str">
        <f>'Pacto original'!D186</f>
        <v>Estrutura steel frame metalica em tesouras</v>
      </c>
      <c r="E178" s="8" t="str">
        <f>'Pacto original'!E186</f>
        <v>m²</v>
      </c>
      <c r="F178" s="9">
        <f>'Pacto original'!F186</f>
        <v>1451.75</v>
      </c>
      <c r="G178" s="49"/>
      <c r="H178" s="4"/>
      <c r="I178" s="19" t="str">
        <f>C178</f>
        <v>CPU</v>
      </c>
      <c r="J178" s="34" t="str">
        <f>D178</f>
        <v>Estrutura steel frame metalica em tesouras</v>
      </c>
      <c r="K178" s="19" t="str">
        <f>E178</f>
        <v>m²</v>
      </c>
      <c r="L178" s="21">
        <v>1451.75</v>
      </c>
      <c r="M178" s="45">
        <v>119.5</v>
      </c>
      <c r="N178" s="45">
        <f t="shared" si="64"/>
        <v>156.84375</v>
      </c>
      <c r="O178" s="45">
        <f t="shared" si="65"/>
        <v>227697.9140625</v>
      </c>
      <c r="P178" s="288">
        <f t="shared" ref="P178:P185" si="66">O178/$N$586</f>
        <v>7.9824249428867525E-2</v>
      </c>
    </row>
    <row r="179" spans="1:16" ht="24.9" customHeight="1">
      <c r="A179" s="8" t="str">
        <f>'Pacto original'!A187</f>
        <v>7.2</v>
      </c>
      <c r="B179" s="8"/>
      <c r="C179" s="4" t="str">
        <f>'Pacto original'!C187</f>
        <v>CPU</v>
      </c>
      <c r="D179" s="33" t="str">
        <f>'Pacto original'!D187</f>
        <v>Telha Sanduiche metalica com preenchimento em PIR 30mm, 0,5 x 0,43mm</v>
      </c>
      <c r="E179" s="8" t="str">
        <f>'Pacto original'!E187</f>
        <v>m²</v>
      </c>
      <c r="F179" s="9">
        <f>'Pacto original'!F187</f>
        <v>1402.03</v>
      </c>
      <c r="G179" s="49"/>
      <c r="H179" s="4"/>
      <c r="I179" s="19" t="str">
        <f t="shared" ref="I179:I185" si="67">C179</f>
        <v>CPU</v>
      </c>
      <c r="J179" s="34" t="str">
        <f t="shared" ref="J179:J185" si="68">D179</f>
        <v>Telha Sanduiche metalica com preenchimento em PIR 30mm, 0,5 x 0,43mm</v>
      </c>
      <c r="K179" s="19" t="str">
        <f t="shared" ref="K179:K185" si="69">E179</f>
        <v>m²</v>
      </c>
      <c r="L179" s="21">
        <v>1402.03</v>
      </c>
      <c r="M179" s="45">
        <v>179.64</v>
      </c>
      <c r="N179" s="45">
        <f t="shared" si="64"/>
        <v>235.77749999999997</v>
      </c>
      <c r="O179" s="45">
        <f t="shared" si="65"/>
        <v>330567.12832499994</v>
      </c>
      <c r="P179" s="288">
        <f t="shared" si="66"/>
        <v>0.11588719647715484</v>
      </c>
    </row>
    <row r="180" spans="1:16" ht="24.9" customHeight="1">
      <c r="A180" s="8" t="str">
        <f>'Pacto original'!A188</f>
        <v>7.3</v>
      </c>
      <c r="B180" s="8" t="s">
        <v>1169</v>
      </c>
      <c r="C180" s="4" t="str">
        <f>'Pacto original'!C188</f>
        <v>SEINFRA</v>
      </c>
      <c r="D180" s="33" t="str">
        <f>'Pacto original'!D188</f>
        <v>Cumeeira em perfil ondulado de aço zincado</v>
      </c>
      <c r="E180" s="8" t="str">
        <f>'Pacto original'!E188</f>
        <v>m</v>
      </c>
      <c r="F180" s="9">
        <f>'Pacto original'!F188</f>
        <v>83.13</v>
      </c>
      <c r="G180" s="54"/>
      <c r="H180" s="4" t="str">
        <f t="shared" ref="H180:H185" si="70">B180</f>
        <v>ED-48402</v>
      </c>
      <c r="I180" s="19" t="str">
        <f t="shared" si="67"/>
        <v>SEINFRA</v>
      </c>
      <c r="J180" s="34" t="str">
        <f t="shared" si="68"/>
        <v>Cumeeira em perfil ondulado de aço zincado</v>
      </c>
      <c r="K180" s="19" t="str">
        <f t="shared" si="69"/>
        <v>m</v>
      </c>
      <c r="L180" s="10">
        <v>83.13</v>
      </c>
      <c r="M180" s="45">
        <v>55.95</v>
      </c>
      <c r="N180" s="45">
        <f t="shared" si="64"/>
        <v>73.434375000000003</v>
      </c>
      <c r="O180" s="45">
        <f t="shared" si="65"/>
        <v>6104.5995937500002</v>
      </c>
      <c r="P180" s="288">
        <f t="shared" si="66"/>
        <v>2.1400946189656682E-3</v>
      </c>
    </row>
    <row r="181" spans="1:16" ht="24.9" customHeight="1">
      <c r="A181" s="8" t="str">
        <f>'Pacto original'!A189</f>
        <v>7.4</v>
      </c>
      <c r="B181" s="8">
        <f>'Pacto original'!B189</f>
        <v>94228</v>
      </c>
      <c r="C181" s="4" t="str">
        <f>'Pacto original'!C189</f>
        <v>SINAPI</v>
      </c>
      <c r="D181" s="33" t="str">
        <f>'Pacto original'!D189</f>
        <v>Calha em chapa metalica Nº 22 desenvolvimento de 63 cm</v>
      </c>
      <c r="E181" s="8" t="str">
        <f>'Pacto original'!E189</f>
        <v>m²</v>
      </c>
      <c r="F181" s="212">
        <f>'Pacto original'!F189</f>
        <v>115.14</v>
      </c>
      <c r="G181" s="231"/>
      <c r="H181" s="4">
        <f t="shared" si="70"/>
        <v>94228</v>
      </c>
      <c r="I181" s="19" t="str">
        <f t="shared" si="67"/>
        <v>SINAPI</v>
      </c>
      <c r="J181" s="34" t="str">
        <f t="shared" si="68"/>
        <v>Calha em chapa metalica Nº 22 desenvolvimento de 63 cm</v>
      </c>
      <c r="K181" s="19" t="str">
        <f t="shared" si="69"/>
        <v>m²</v>
      </c>
      <c r="L181" s="22">
        <v>115.14</v>
      </c>
      <c r="M181" s="45">
        <v>87.87</v>
      </c>
      <c r="N181" s="45">
        <f t="shared" si="64"/>
        <v>115.329375</v>
      </c>
      <c r="O181" s="45">
        <f t="shared" si="65"/>
        <v>13279.0242375</v>
      </c>
      <c r="P181" s="288">
        <f t="shared" si="66"/>
        <v>4.6552387063819346E-3</v>
      </c>
    </row>
    <row r="182" spans="1:16" ht="24.9" customHeight="1">
      <c r="A182" s="8" t="str">
        <f>'Pacto original'!A190</f>
        <v>7.5</v>
      </c>
      <c r="B182" s="8">
        <f>'Pacto original'!B190</f>
        <v>94231</v>
      </c>
      <c r="C182" s="4" t="str">
        <f>'Pacto original'!C190</f>
        <v>SINAPI</v>
      </c>
      <c r="D182" s="33" t="str">
        <f>'Pacto original'!D190</f>
        <v>Rufo em chapa de aço galvanizado nr. 24, desenvolvimento 73 cm</v>
      </c>
      <c r="E182" s="8" t="str">
        <f>'Pacto original'!E190</f>
        <v>m</v>
      </c>
      <c r="F182" s="9">
        <f>'Pacto original'!F190</f>
        <v>139.80000000000001</v>
      </c>
      <c r="G182" s="49"/>
      <c r="H182" s="4">
        <f t="shared" si="70"/>
        <v>94231</v>
      </c>
      <c r="I182" s="19" t="str">
        <f t="shared" si="67"/>
        <v>SINAPI</v>
      </c>
      <c r="J182" s="34" t="str">
        <f t="shared" si="68"/>
        <v>Rufo em chapa de aço galvanizado nr. 24, desenvolvimento 73 cm</v>
      </c>
      <c r="K182" s="19" t="str">
        <f t="shared" si="69"/>
        <v>m</v>
      </c>
      <c r="L182" s="9">
        <v>139.80000000000001</v>
      </c>
      <c r="M182" s="45">
        <v>51.62</v>
      </c>
      <c r="N182" s="45">
        <f t="shared" ref="N182:N204" si="71">M182+(M182*$F$5)</f>
        <v>67.751249999999999</v>
      </c>
      <c r="O182" s="45">
        <f t="shared" ref="O182:O204" si="72">L182*N182</f>
        <v>9471.6247500000009</v>
      </c>
      <c r="P182" s="288">
        <f t="shared" si="66"/>
        <v>3.3204754626478721E-3</v>
      </c>
    </row>
    <row r="183" spans="1:16" ht="24.9" customHeight="1">
      <c r="A183" s="8" t="str">
        <f>'Pacto original'!A191</f>
        <v>7.6</v>
      </c>
      <c r="B183" s="8">
        <f>'Pacto original'!B191</f>
        <v>94231</v>
      </c>
      <c r="C183" s="4" t="str">
        <f>'Pacto original'!C191</f>
        <v>SINAPI</v>
      </c>
      <c r="D183" s="33" t="str">
        <f>'Pacto original'!D191</f>
        <v>Rufo em chapa de aço galvanizado nr. 24, desenvolvimento 39 cm</v>
      </c>
      <c r="E183" s="8" t="str">
        <f>'Pacto original'!E191</f>
        <v>m</v>
      </c>
      <c r="F183" s="9">
        <f>'Pacto original'!F191</f>
        <v>66.150000000000006</v>
      </c>
      <c r="G183" s="49"/>
      <c r="H183" s="4">
        <f t="shared" si="70"/>
        <v>94231</v>
      </c>
      <c r="I183" s="19" t="str">
        <f t="shared" si="67"/>
        <v>SINAPI</v>
      </c>
      <c r="J183" s="34" t="str">
        <f t="shared" si="68"/>
        <v>Rufo em chapa de aço galvanizado nr. 24, desenvolvimento 39 cm</v>
      </c>
      <c r="K183" s="19" t="str">
        <f t="shared" si="69"/>
        <v>m</v>
      </c>
      <c r="L183" s="9">
        <v>66.150000000000006</v>
      </c>
      <c r="M183" s="45">
        <v>51.62</v>
      </c>
      <c r="N183" s="45">
        <f t="shared" si="71"/>
        <v>67.751249999999999</v>
      </c>
      <c r="O183" s="45">
        <f t="shared" si="72"/>
        <v>4481.7451875000006</v>
      </c>
      <c r="P183" s="288">
        <f t="shared" si="66"/>
        <v>1.5711691835061283E-3</v>
      </c>
    </row>
    <row r="184" spans="1:16" ht="24.9" customHeight="1">
      <c r="A184" s="8" t="str">
        <f>'Pacto original'!A192</f>
        <v>7.7</v>
      </c>
      <c r="B184" s="8">
        <f>'Pacto original'!B192</f>
        <v>94231</v>
      </c>
      <c r="C184" s="4" t="str">
        <f>'Pacto original'!C192</f>
        <v>SINAPI</v>
      </c>
      <c r="D184" s="33" t="str">
        <f>'Pacto original'!D192</f>
        <v>Rufo em chapa de aço galvanizado nr. 24, desenvolvimento 32 cm</v>
      </c>
      <c r="E184" s="8" t="str">
        <f>'Pacto original'!E192</f>
        <v>m</v>
      </c>
      <c r="F184" s="9">
        <f>'Pacto original'!F192</f>
        <v>108.8</v>
      </c>
      <c r="G184" s="49"/>
      <c r="H184" s="4">
        <f t="shared" si="70"/>
        <v>94231</v>
      </c>
      <c r="I184" s="19" t="str">
        <f t="shared" si="67"/>
        <v>SINAPI</v>
      </c>
      <c r="J184" s="34" t="str">
        <f t="shared" si="68"/>
        <v>Rufo em chapa de aço galvanizado nr. 24, desenvolvimento 32 cm</v>
      </c>
      <c r="K184" s="19" t="str">
        <f t="shared" si="69"/>
        <v>m</v>
      </c>
      <c r="L184" s="9">
        <v>108.8</v>
      </c>
      <c r="M184" s="45">
        <v>51.62</v>
      </c>
      <c r="N184" s="45">
        <f t="shared" si="71"/>
        <v>67.751249999999999</v>
      </c>
      <c r="O184" s="45">
        <f t="shared" si="72"/>
        <v>7371.3359999999993</v>
      </c>
      <c r="P184" s="288">
        <f t="shared" si="66"/>
        <v>2.5841754673539947E-3</v>
      </c>
    </row>
    <row r="185" spans="1:16" ht="24.9" customHeight="1">
      <c r="A185" s="8" t="str">
        <f>'Pacto original'!A193</f>
        <v>7.8</v>
      </c>
      <c r="B185" s="8" t="s">
        <v>1170</v>
      </c>
      <c r="C185" s="4" t="s">
        <v>69</v>
      </c>
      <c r="D185" s="33" t="str">
        <f>'Pacto original'!D193</f>
        <v>Pingadeira ou chapim em concreto aparente desempenado</v>
      </c>
      <c r="E185" s="8" t="str">
        <f>'Pacto original'!E193</f>
        <v>m</v>
      </c>
      <c r="F185" s="9">
        <f>'Pacto original'!F193</f>
        <v>266</v>
      </c>
      <c r="G185" s="49"/>
      <c r="H185" s="4" t="str">
        <f t="shared" si="70"/>
        <v>ED-48332</v>
      </c>
      <c r="I185" s="19" t="str">
        <f t="shared" si="67"/>
        <v>SEINFRA</v>
      </c>
      <c r="J185" s="34" t="str">
        <f t="shared" si="68"/>
        <v>Pingadeira ou chapim em concreto aparente desempenado</v>
      </c>
      <c r="K185" s="19" t="str">
        <f t="shared" si="69"/>
        <v>m</v>
      </c>
      <c r="L185" s="9">
        <v>266</v>
      </c>
      <c r="M185" s="45">
        <v>18.170000000000002</v>
      </c>
      <c r="N185" s="45">
        <f t="shared" si="71"/>
        <v>23.848125000000003</v>
      </c>
      <c r="O185" s="45">
        <f t="shared" si="72"/>
        <v>6343.6012500000006</v>
      </c>
      <c r="P185" s="288">
        <f t="shared" si="66"/>
        <v>2.2238816308096845E-3</v>
      </c>
    </row>
    <row r="186" spans="1:16" s="265" customFormat="1" ht="24.9" customHeight="1">
      <c r="A186" s="210"/>
      <c r="B186" s="210"/>
      <c r="C186" s="19"/>
      <c r="D186" s="211"/>
      <c r="E186" s="210"/>
      <c r="F186" s="212"/>
      <c r="G186" s="269"/>
      <c r="H186" s="19"/>
      <c r="I186" s="19"/>
      <c r="J186" s="37"/>
      <c r="K186" s="210"/>
      <c r="L186" s="212"/>
      <c r="M186" s="213"/>
      <c r="N186" s="213"/>
      <c r="O186" s="213"/>
      <c r="P186" s="291"/>
    </row>
    <row r="187" spans="1:16" s="243" customFormat="1" ht="24.9" customHeight="1">
      <c r="A187" s="228">
        <v>8</v>
      </c>
      <c r="B187" s="228"/>
      <c r="C187" s="229"/>
      <c r="D187" s="230" t="str">
        <f>'Pacto original'!D196</f>
        <v xml:space="preserve">IMPERMEABILIZAÇÃO </v>
      </c>
      <c r="E187" s="228"/>
      <c r="F187" s="244"/>
      <c r="G187" s="245"/>
      <c r="H187" s="229"/>
      <c r="I187" s="229"/>
      <c r="J187" s="247" t="str">
        <f>D187</f>
        <v xml:space="preserve">IMPERMEABILIZAÇÃO </v>
      </c>
      <c r="K187" s="228"/>
      <c r="L187" s="244"/>
      <c r="M187" s="248"/>
      <c r="N187" s="248"/>
      <c r="O187" s="7">
        <f>SUM(O188:O189)</f>
        <v>12394.5609375</v>
      </c>
      <c r="P187" s="293"/>
    </row>
    <row r="188" spans="1:16" ht="24.9" customHeight="1">
      <c r="A188" s="8" t="str">
        <f>'Pacto original'!A197</f>
        <v>8.1</v>
      </c>
      <c r="B188" s="8">
        <v>98557</v>
      </c>
      <c r="C188" s="4" t="str">
        <f>'Pacto original'!C197</f>
        <v>SINAPI</v>
      </c>
      <c r="D188" s="33" t="str">
        <f>'Pacto original'!D197</f>
        <v>Impermeabilização com tinta betuminosa em fundações (vigas baldrames)</v>
      </c>
      <c r="E188" s="8" t="str">
        <f>'Pacto original'!E197</f>
        <v>m²</v>
      </c>
      <c r="F188" s="9">
        <f>'Pacto original'!F197</f>
        <v>630.63</v>
      </c>
      <c r="G188" s="49"/>
      <c r="H188" s="4">
        <f>B188</f>
        <v>98557</v>
      </c>
      <c r="I188" s="4" t="str">
        <f>C188</f>
        <v>SINAPI</v>
      </c>
      <c r="J188" s="33" t="str">
        <f>D188</f>
        <v>Impermeabilização com tinta betuminosa em fundações (vigas baldrames)</v>
      </c>
      <c r="K188" s="8" t="str">
        <f>E188</f>
        <v>m²</v>
      </c>
      <c r="L188" s="9"/>
      <c r="M188" s="45"/>
      <c r="N188" s="45">
        <f t="shared" si="71"/>
        <v>0</v>
      </c>
      <c r="O188" s="45">
        <f t="shared" si="72"/>
        <v>0</v>
      </c>
      <c r="P188" s="288">
        <f t="shared" ref="P188:P189" si="73">O188/$N$586</f>
        <v>0</v>
      </c>
    </row>
    <row r="189" spans="1:16" ht="24.9" customHeight="1">
      <c r="A189" s="8" t="str">
        <f>'Pacto original'!A198</f>
        <v>8.2</v>
      </c>
      <c r="B189" s="8">
        <v>98562</v>
      </c>
      <c r="C189" s="4" t="str">
        <f>'Pacto original'!C198</f>
        <v>SINAPI</v>
      </c>
      <c r="D189" s="33" t="str">
        <f>'Pacto original'!D198</f>
        <v>Impermeabilização de piso com argamassa e aditivo impermeabilizante e=2cm em áreas molhadas</v>
      </c>
      <c r="E189" s="8" t="str">
        <f>'Pacto original'!E198</f>
        <v>m²</v>
      </c>
      <c r="F189" s="9">
        <f>'Pacto original'!F198</f>
        <v>211.5</v>
      </c>
      <c r="G189" s="49"/>
      <c r="H189" s="4">
        <f>B189</f>
        <v>98562</v>
      </c>
      <c r="I189" s="4" t="str">
        <f>C189</f>
        <v>SINAPI</v>
      </c>
      <c r="J189" s="33" t="str">
        <f>D189</f>
        <v>Impermeabilização de piso com argamassa e aditivo impermeabilizante e=2cm em áreas molhadas</v>
      </c>
      <c r="K189" s="8" t="str">
        <f>E189</f>
        <v>m²</v>
      </c>
      <c r="L189" s="9">
        <v>211.5</v>
      </c>
      <c r="M189" s="45">
        <v>44.65</v>
      </c>
      <c r="N189" s="45">
        <f t="shared" si="71"/>
        <v>58.603124999999999</v>
      </c>
      <c r="O189" s="45">
        <f t="shared" si="72"/>
        <v>12394.5609375</v>
      </c>
      <c r="P189" s="288">
        <f t="shared" si="73"/>
        <v>4.3451716626825357E-3</v>
      </c>
    </row>
    <row r="190" spans="1:16" s="265" customFormat="1" ht="24.9" customHeight="1">
      <c r="A190" s="210"/>
      <c r="B190" s="210"/>
      <c r="C190" s="19"/>
      <c r="D190" s="211"/>
      <c r="E190" s="210"/>
      <c r="F190" s="212"/>
      <c r="G190" s="269"/>
      <c r="H190" s="19"/>
      <c r="I190" s="19"/>
      <c r="J190" s="37"/>
      <c r="K190" s="210"/>
      <c r="L190" s="212"/>
      <c r="M190" s="213"/>
      <c r="N190" s="213"/>
      <c r="O190" s="213"/>
      <c r="P190" s="291"/>
    </row>
    <row r="191" spans="1:16" s="243" customFormat="1" ht="24.9" customHeight="1">
      <c r="A191" s="228">
        <f>'Pacto original'!A201</f>
        <v>9</v>
      </c>
      <c r="B191" s="228"/>
      <c r="C191" s="229"/>
      <c r="D191" s="230" t="str">
        <f>'Pacto original'!D201</f>
        <v>REVESTIMENTOS INTERNO E EXTERNO</v>
      </c>
      <c r="E191" s="228"/>
      <c r="F191" s="244"/>
      <c r="G191" s="245"/>
      <c r="H191" s="229"/>
      <c r="I191" s="229"/>
      <c r="J191" s="247" t="str">
        <f>D191</f>
        <v>REVESTIMENTOS INTERNO E EXTERNO</v>
      </c>
      <c r="K191" s="228"/>
      <c r="L191" s="244"/>
      <c r="M191" s="248"/>
      <c r="N191" s="248"/>
      <c r="O191" s="7">
        <f>SUM(O192:O207)</f>
        <v>421930.90616249997</v>
      </c>
      <c r="P191" s="293"/>
    </row>
    <row r="192" spans="1:16" ht="24.9" customHeight="1">
      <c r="A192" s="8" t="str">
        <f>'Pacto original'!A202</f>
        <v>9.1</v>
      </c>
      <c r="B192" s="8"/>
      <c r="C192" s="4"/>
      <c r="D192" s="35" t="str">
        <f>'Pacto original'!D202</f>
        <v>EDIFICAÇÃO</v>
      </c>
      <c r="E192" s="8"/>
      <c r="F192" s="9"/>
      <c r="G192" s="49"/>
      <c r="H192" s="4"/>
      <c r="I192" s="4"/>
      <c r="J192" s="36" t="str">
        <f>D192</f>
        <v>EDIFICAÇÃO</v>
      </c>
      <c r="K192" s="8"/>
      <c r="L192" s="9"/>
      <c r="M192" s="213"/>
      <c r="N192" s="213"/>
      <c r="O192" s="213"/>
      <c r="P192" s="294"/>
    </row>
    <row r="193" spans="1:16" ht="24.9" customHeight="1">
      <c r="A193" s="8" t="str">
        <f>'Pacto original'!A203</f>
        <v>9.1.1</v>
      </c>
      <c r="B193" s="8">
        <f>'Pacto original'!B203</f>
        <v>87878</v>
      </c>
      <c r="C193" s="4" t="str">
        <f>'Pacto original'!C203</f>
        <v>SINAPI</v>
      </c>
      <c r="D193" s="33" t="str">
        <f>'Pacto original'!D203</f>
        <v>Chapisco de aderência em paredes internas, externas, vigas, platibanda e calhas</v>
      </c>
      <c r="E193" s="8" t="str">
        <f>'Pacto original'!E203</f>
        <v>m²</v>
      </c>
      <c r="F193" s="9">
        <f>'Pacto original'!F203</f>
        <v>4084.95</v>
      </c>
      <c r="G193" s="49"/>
      <c r="H193" s="4">
        <f>B193</f>
        <v>87878</v>
      </c>
      <c r="I193" s="4" t="str">
        <f>C193</f>
        <v>SINAPI</v>
      </c>
      <c r="J193" s="34" t="str">
        <f>D193</f>
        <v>Chapisco de aderência em paredes internas, externas, vigas, platibanda e calhas</v>
      </c>
      <c r="K193" s="8" t="str">
        <f>E193</f>
        <v>m²</v>
      </c>
      <c r="L193" s="9">
        <v>84.95</v>
      </c>
      <c r="M193" s="45">
        <v>4.42</v>
      </c>
      <c r="N193" s="45">
        <f t="shared" si="71"/>
        <v>5.8012499999999996</v>
      </c>
      <c r="O193" s="45">
        <f t="shared" si="72"/>
        <v>492.81618749999996</v>
      </c>
      <c r="P193" s="288">
        <f t="shared" ref="P193:P207" si="74">O193/$N$586</f>
        <v>1.7276698574755325E-4</v>
      </c>
    </row>
    <row r="194" spans="1:16" ht="24.9" customHeight="1">
      <c r="A194" s="8" t="str">
        <f>'Pacto original'!A204</f>
        <v>9.1.2</v>
      </c>
      <c r="B194" s="8">
        <f>'Pacto original'!B204</f>
        <v>87535</v>
      </c>
      <c r="C194" s="4" t="str">
        <f>'Pacto original'!C204</f>
        <v>SINAPI</v>
      </c>
      <c r="D194" s="33" t="str">
        <f>'Pacto original'!D204</f>
        <v xml:space="preserve">Emboço para paredes internas traço 1:2:9 - preparo manual - espessura 2,0 cm </v>
      </c>
      <c r="E194" s="8" t="str">
        <f>'Pacto original'!E204</f>
        <v>m²</v>
      </c>
      <c r="F194" s="9">
        <f>'Pacto original'!F204</f>
        <v>2783</v>
      </c>
      <c r="G194" s="49"/>
      <c r="H194" s="4">
        <f t="shared" ref="H194:H207" si="75">B194</f>
        <v>87535</v>
      </c>
      <c r="I194" s="4" t="str">
        <f t="shared" ref="I194:I207" si="76">C194</f>
        <v>SINAPI</v>
      </c>
      <c r="J194" s="34" t="str">
        <f t="shared" ref="J194:J207" si="77">D194</f>
        <v xml:space="preserve">Emboço para paredes internas traço 1:2:9 - preparo manual - espessura 2,0 cm </v>
      </c>
      <c r="K194" s="8" t="str">
        <f t="shared" ref="K194:K207" si="78">E194</f>
        <v>m²</v>
      </c>
      <c r="L194" s="9">
        <v>2783</v>
      </c>
      <c r="M194" s="45">
        <v>29.76</v>
      </c>
      <c r="N194" s="45">
        <f t="shared" si="71"/>
        <v>39.06</v>
      </c>
      <c r="O194" s="45">
        <f t="shared" si="72"/>
        <v>108703.98000000001</v>
      </c>
      <c r="P194" s="288">
        <f t="shared" si="74"/>
        <v>3.8108445785097748E-2</v>
      </c>
    </row>
    <row r="195" spans="1:16" ht="24.9" customHeight="1">
      <c r="A195" s="8" t="str">
        <f>'Pacto original'!A205</f>
        <v>9.1.3</v>
      </c>
      <c r="B195" s="8">
        <f>'Pacto original'!B205</f>
        <v>87792</v>
      </c>
      <c r="C195" s="4" t="str">
        <f>'Pacto original'!C205</f>
        <v>SINAPI</v>
      </c>
      <c r="D195" s="33" t="str">
        <f>'Pacto original'!D205</f>
        <v xml:space="preserve">Emboço paulista para paredes externas traço 1:2:9 - preparo manual - espessura 2,5 cm </v>
      </c>
      <c r="E195" s="8" t="str">
        <f>'Pacto original'!E205</f>
        <v>m²</v>
      </c>
      <c r="F195" s="9">
        <f>'Pacto original'!F205</f>
        <v>1301.95</v>
      </c>
      <c r="G195" s="49"/>
      <c r="H195" s="4">
        <f t="shared" si="75"/>
        <v>87792</v>
      </c>
      <c r="I195" s="4" t="str">
        <f t="shared" si="76"/>
        <v>SINAPI</v>
      </c>
      <c r="J195" s="34" t="str">
        <f t="shared" si="77"/>
        <v xml:space="preserve">Emboço paulista para paredes externas traço 1:2:9 - preparo manual - espessura 2,5 cm </v>
      </c>
      <c r="K195" s="8" t="str">
        <f t="shared" si="78"/>
        <v>m²</v>
      </c>
      <c r="L195" s="9">
        <v>1301.95</v>
      </c>
      <c r="M195" s="45">
        <v>36.81</v>
      </c>
      <c r="N195" s="45">
        <f t="shared" si="71"/>
        <v>48.313124999999999</v>
      </c>
      <c r="O195" s="45">
        <f t="shared" si="72"/>
        <v>62901.273093750002</v>
      </c>
      <c r="P195" s="288">
        <f t="shared" si="74"/>
        <v>2.2051352264257477E-2</v>
      </c>
    </row>
    <row r="196" spans="1:16" ht="24.9" customHeight="1">
      <c r="A196" s="8" t="str">
        <f>'Pacto original'!A206</f>
        <v>9.1.4</v>
      </c>
      <c r="B196" s="8">
        <f>'Pacto original'!B206</f>
        <v>87543</v>
      </c>
      <c r="C196" s="4" t="str">
        <f>'Pacto original'!C206</f>
        <v>SINAPI</v>
      </c>
      <c r="D196" s="33" t="str">
        <f>'Pacto original'!D206</f>
        <v>Reboco para paredes internas, externas, pórticos, vigas, traço 1:4,5 - espessura 0,5 cm</v>
      </c>
      <c r="E196" s="8" t="str">
        <f>'Pacto original'!E206</f>
        <v>m²</v>
      </c>
      <c r="F196" s="9">
        <f>'Pacto original'!F206</f>
        <v>1909.34</v>
      </c>
      <c r="G196" s="49"/>
      <c r="H196" s="4">
        <f t="shared" si="75"/>
        <v>87543</v>
      </c>
      <c r="I196" s="4" t="str">
        <f t="shared" si="76"/>
        <v>SINAPI</v>
      </c>
      <c r="J196" s="34" t="str">
        <f t="shared" si="77"/>
        <v>Reboco para paredes internas, externas, pórticos, vigas, traço 1:4,5 - espessura 0,5 cm</v>
      </c>
      <c r="K196" s="8" t="str">
        <f t="shared" si="78"/>
        <v>m²</v>
      </c>
      <c r="L196" s="9">
        <v>1339.44</v>
      </c>
      <c r="M196" s="45">
        <v>21.65</v>
      </c>
      <c r="N196" s="45">
        <f t="shared" si="71"/>
        <v>28.415624999999999</v>
      </c>
      <c r="O196" s="45">
        <f t="shared" si="72"/>
        <v>38061.024749999997</v>
      </c>
      <c r="P196" s="288">
        <f t="shared" si="74"/>
        <v>1.3343085489699995E-2</v>
      </c>
    </row>
    <row r="197" spans="1:16" ht="24.9" customHeight="1">
      <c r="A197" s="8" t="str">
        <f>'Pacto original'!A207</f>
        <v>9.1.5</v>
      </c>
      <c r="B197" s="8">
        <f>'Pacto original'!B207</f>
        <v>87273</v>
      </c>
      <c r="C197" s="4" t="str">
        <f>'Pacto original'!C207</f>
        <v>SINAPI</v>
      </c>
      <c r="D197" s="33" t="str">
        <f>'Pacto original'!D207</f>
        <v>Revestimento cerâmico de paredes PEI IV- cerâmica 30 x 40 cm - incl. rejunte - conforme projeto - branca</v>
      </c>
      <c r="E197" s="8" t="str">
        <f>'Pacto original'!E207</f>
        <v>m²</v>
      </c>
      <c r="F197" s="9">
        <f>'Pacto original'!F207</f>
        <v>671.71</v>
      </c>
      <c r="G197" s="49"/>
      <c r="H197" s="4">
        <f t="shared" si="75"/>
        <v>87273</v>
      </c>
      <c r="I197" s="4" t="str">
        <f t="shared" si="76"/>
        <v>SINAPI</v>
      </c>
      <c r="J197" s="34" t="str">
        <f t="shared" si="77"/>
        <v>Revestimento cerâmico de paredes PEI IV- cerâmica 30 x 40 cm - incl. rejunte - conforme projeto - branca</v>
      </c>
      <c r="K197" s="8" t="str">
        <f t="shared" si="78"/>
        <v>m²</v>
      </c>
      <c r="L197" s="9">
        <v>671.71</v>
      </c>
      <c r="M197" s="45">
        <v>60.29</v>
      </c>
      <c r="N197" s="45">
        <f t="shared" si="71"/>
        <v>79.130624999999995</v>
      </c>
      <c r="O197" s="45">
        <f t="shared" si="72"/>
        <v>53152.832118749997</v>
      </c>
      <c r="P197" s="288">
        <f t="shared" si="74"/>
        <v>1.8633833104563298E-2</v>
      </c>
    </row>
    <row r="198" spans="1:16" ht="24.9" customHeight="1">
      <c r="A198" s="8" t="str">
        <f>'Pacto original'!A208</f>
        <v>9.1.6</v>
      </c>
      <c r="B198" s="8">
        <f>'Pacto original'!B208</f>
        <v>87265</v>
      </c>
      <c r="C198" s="4" t="str">
        <f>'Pacto original'!C208</f>
        <v>SINAPI</v>
      </c>
      <c r="D198" s="33" t="str">
        <f>'Pacto original'!D208</f>
        <v>Revestimento cerâmico de paredes PEI IV - cerâmica 10 x 10 cm - incl. rejunte - conforme projeto - azul</v>
      </c>
      <c r="E198" s="8" t="str">
        <f>'Pacto original'!E208</f>
        <v>m²</v>
      </c>
      <c r="F198" s="9">
        <f>'Pacto original'!F208</f>
        <v>8.3000000000000007</v>
      </c>
      <c r="G198" s="49"/>
      <c r="H198" s="4">
        <f t="shared" si="75"/>
        <v>87265</v>
      </c>
      <c r="I198" s="4" t="str">
        <f t="shared" si="76"/>
        <v>SINAPI</v>
      </c>
      <c r="J198" s="34" t="str">
        <f t="shared" si="77"/>
        <v>Revestimento cerâmico de paredes PEI IV - cerâmica 10 x 10 cm - incl. rejunte - conforme projeto - azul</v>
      </c>
      <c r="K198" s="8" t="str">
        <f t="shared" si="78"/>
        <v>m²</v>
      </c>
      <c r="L198" s="9">
        <v>8.3000000000000007</v>
      </c>
      <c r="M198" s="45">
        <v>54.03</v>
      </c>
      <c r="N198" s="45">
        <f t="shared" si="71"/>
        <v>70.914375000000007</v>
      </c>
      <c r="O198" s="45">
        <f t="shared" si="72"/>
        <v>588.58931250000012</v>
      </c>
      <c r="P198" s="288">
        <f t="shared" si="74"/>
        <v>2.0634225080897877E-4</v>
      </c>
    </row>
    <row r="199" spans="1:16" ht="24.9" customHeight="1">
      <c r="A199" s="8" t="str">
        <f>'Pacto original'!A209</f>
        <v>9.1.7</v>
      </c>
      <c r="B199" s="8">
        <f>'Pacto original'!B209</f>
        <v>87265</v>
      </c>
      <c r="C199" s="4" t="str">
        <f>'Pacto original'!C209</f>
        <v>SINAPI</v>
      </c>
      <c r="D199" s="33" t="str">
        <f>'Pacto original'!D209</f>
        <v>Revestimento cerâmico de paredes PEI IV - cerâmica 10 x 10 cm - incl. rejunte - conforme projeto - vermelha</v>
      </c>
      <c r="E199" s="8" t="str">
        <f>'Pacto original'!E209</f>
        <v>m²</v>
      </c>
      <c r="F199" s="9">
        <f>'Pacto original'!F209</f>
        <v>8.7799999999999994</v>
      </c>
      <c r="G199" s="49"/>
      <c r="H199" s="4">
        <f t="shared" si="75"/>
        <v>87265</v>
      </c>
      <c r="I199" s="4" t="str">
        <f t="shared" si="76"/>
        <v>SINAPI</v>
      </c>
      <c r="J199" s="34" t="str">
        <f t="shared" si="77"/>
        <v>Revestimento cerâmico de paredes PEI IV - cerâmica 10 x 10 cm - incl. rejunte - conforme projeto - vermelha</v>
      </c>
      <c r="K199" s="8" t="str">
        <f t="shared" si="78"/>
        <v>m²</v>
      </c>
      <c r="L199" s="9">
        <v>8.7799999999999994</v>
      </c>
      <c r="M199" s="45">
        <v>54.03</v>
      </c>
      <c r="N199" s="45">
        <f t="shared" si="71"/>
        <v>70.914375000000007</v>
      </c>
      <c r="O199" s="45">
        <f t="shared" si="72"/>
        <v>622.62821250000002</v>
      </c>
      <c r="P199" s="288">
        <f t="shared" si="74"/>
        <v>2.1827529663889556E-4</v>
      </c>
    </row>
    <row r="200" spans="1:16" ht="24.9" customHeight="1">
      <c r="A200" s="8" t="str">
        <f>'Pacto original'!A210</f>
        <v>9.1.8</v>
      </c>
      <c r="B200" s="8">
        <f>'Pacto original'!B210</f>
        <v>87265</v>
      </c>
      <c r="C200" s="4" t="str">
        <f>'Pacto original'!C210</f>
        <v>SINAPI</v>
      </c>
      <c r="D200" s="33" t="str">
        <f>'Pacto original'!D210</f>
        <v>Revestimento cerâmico de paredes PEI IV - cerâmica 10 x 10 cm - incl. rejunte - conforme projeto - branco</v>
      </c>
      <c r="E200" s="8" t="str">
        <f>'Pacto original'!E210</f>
        <v>m²</v>
      </c>
      <c r="F200" s="9">
        <f>'Pacto original'!F210</f>
        <v>17.25</v>
      </c>
      <c r="G200" s="49"/>
      <c r="H200" s="4">
        <f t="shared" si="75"/>
        <v>87265</v>
      </c>
      <c r="I200" s="4" t="str">
        <f t="shared" si="76"/>
        <v>SINAPI</v>
      </c>
      <c r="J200" s="34" t="str">
        <f t="shared" si="77"/>
        <v>Revestimento cerâmico de paredes PEI IV - cerâmica 10 x 10 cm - incl. rejunte - conforme projeto - branco</v>
      </c>
      <c r="K200" s="8" t="str">
        <f t="shared" si="78"/>
        <v>m²</v>
      </c>
      <c r="L200" s="9">
        <v>17.25</v>
      </c>
      <c r="M200" s="45">
        <v>54.03</v>
      </c>
      <c r="N200" s="45">
        <f t="shared" si="71"/>
        <v>70.914375000000007</v>
      </c>
      <c r="O200" s="45">
        <f t="shared" si="72"/>
        <v>1223.27296875</v>
      </c>
      <c r="P200" s="288">
        <f t="shared" si="74"/>
        <v>4.288438345126365E-4</v>
      </c>
    </row>
    <row r="201" spans="1:16" ht="24.9" customHeight="1">
      <c r="A201" s="8" t="str">
        <f>'Pacto original'!A211</f>
        <v>9.1.9</v>
      </c>
      <c r="B201" s="8">
        <f>'Pacto original'!B211</f>
        <v>87265</v>
      </c>
      <c r="C201" s="4" t="str">
        <f>'Pacto original'!C211</f>
        <v>SINAPI</v>
      </c>
      <c r="D201" s="33" t="str">
        <f>'Pacto original'!D211</f>
        <v>Revestimento cerâmico de paredes PEI IV - cerâmica 10 x 10 cm - incl. rejunte - conforme projeto - amarelo</v>
      </c>
      <c r="E201" s="8" t="str">
        <f>'Pacto original'!E211</f>
        <v>m²</v>
      </c>
      <c r="F201" s="9">
        <f>'Pacto original'!F211</f>
        <v>166.07</v>
      </c>
      <c r="G201" s="49"/>
      <c r="H201" s="4">
        <f t="shared" si="75"/>
        <v>87265</v>
      </c>
      <c r="I201" s="4" t="str">
        <f t="shared" si="76"/>
        <v>SINAPI</v>
      </c>
      <c r="J201" s="34" t="str">
        <f t="shared" si="77"/>
        <v>Revestimento cerâmico de paredes PEI IV - cerâmica 10 x 10 cm - incl. rejunte - conforme projeto - amarelo</v>
      </c>
      <c r="K201" s="8" t="str">
        <f t="shared" si="78"/>
        <v>m²</v>
      </c>
      <c r="L201" s="9">
        <v>166.07</v>
      </c>
      <c r="M201" s="45">
        <v>54.03</v>
      </c>
      <c r="N201" s="45">
        <f t="shared" si="71"/>
        <v>70.914375000000007</v>
      </c>
      <c r="O201" s="45">
        <f t="shared" si="72"/>
        <v>11776.750256250001</v>
      </c>
      <c r="P201" s="288">
        <f t="shared" si="74"/>
        <v>4.1285852520297709E-3</v>
      </c>
    </row>
    <row r="202" spans="1:16" ht="24.9" customHeight="1">
      <c r="A202" s="8" t="str">
        <f>'Pacto original'!A212</f>
        <v>9.1.10</v>
      </c>
      <c r="B202" s="8">
        <v>101739</v>
      </c>
      <c r="C202" s="4" t="str">
        <f>'Pacto original'!C212</f>
        <v>SINAPI</v>
      </c>
      <c r="D202" s="33" t="str">
        <f>'Pacto original'!D212</f>
        <v>Roda meio em madeira (largura=10cm)</v>
      </c>
      <c r="E202" s="8" t="str">
        <f>'Pacto original'!E212</f>
        <v>m</v>
      </c>
      <c r="F202" s="9">
        <f>'Pacto original'!F212</f>
        <v>238.6</v>
      </c>
      <c r="G202" s="49"/>
      <c r="H202" s="4">
        <f t="shared" si="75"/>
        <v>101739</v>
      </c>
      <c r="I202" s="4" t="str">
        <f t="shared" si="76"/>
        <v>SINAPI</v>
      </c>
      <c r="J202" s="34" t="str">
        <f t="shared" si="77"/>
        <v>Roda meio em madeira (largura=10cm)</v>
      </c>
      <c r="K202" s="8" t="str">
        <f t="shared" si="78"/>
        <v>m</v>
      </c>
      <c r="L202" s="9">
        <v>238.6</v>
      </c>
      <c r="M202" s="45">
        <v>34.61</v>
      </c>
      <c r="N202" s="45">
        <f t="shared" si="71"/>
        <v>45.425624999999997</v>
      </c>
      <c r="O202" s="45">
        <f t="shared" si="72"/>
        <v>10838.554124999999</v>
      </c>
      <c r="P202" s="288">
        <f t="shared" si="74"/>
        <v>3.7996810444420712E-3</v>
      </c>
    </row>
    <row r="203" spans="1:16" ht="24.9" customHeight="1">
      <c r="A203" s="8" t="str">
        <f>'Pacto original'!A213</f>
        <v>9.1.11</v>
      </c>
      <c r="B203" s="8" t="str">
        <f>'Pacto original'!B213</f>
        <v>C4294</v>
      </c>
      <c r="C203" s="4" t="str">
        <f>'Pacto original'!C213</f>
        <v>SEINFRA</v>
      </c>
      <c r="D203" s="33" t="str">
        <f>'Pacto original'!D213</f>
        <v>Forro de gesso acartonado estruturado - montagem e instalação</v>
      </c>
      <c r="E203" s="8" t="str">
        <f>'Pacto original'!E213</f>
        <v>m²</v>
      </c>
      <c r="F203" s="9">
        <f>'Pacto original'!F213</f>
        <v>495.39</v>
      </c>
      <c r="G203" s="49"/>
      <c r="H203" s="4" t="str">
        <f t="shared" si="75"/>
        <v>C4294</v>
      </c>
      <c r="I203" s="4" t="str">
        <f t="shared" si="76"/>
        <v>SEINFRA</v>
      </c>
      <c r="J203" s="34" t="str">
        <f t="shared" si="77"/>
        <v>Forro de gesso acartonado estruturado - montagem e instalação</v>
      </c>
      <c r="K203" s="8" t="str">
        <f t="shared" si="78"/>
        <v>m²</v>
      </c>
      <c r="L203" s="9">
        <v>495.39</v>
      </c>
      <c r="M203" s="45">
        <v>61.75</v>
      </c>
      <c r="N203" s="45">
        <f t="shared" si="71"/>
        <v>81.046875</v>
      </c>
      <c r="O203" s="45">
        <f t="shared" si="72"/>
        <v>40149.811406249995</v>
      </c>
      <c r="P203" s="288">
        <f t="shared" si="74"/>
        <v>1.4075353186304467E-2</v>
      </c>
    </row>
    <row r="204" spans="1:16" ht="24.9" customHeight="1">
      <c r="A204" s="8" t="str">
        <f>'Pacto original'!A214</f>
        <v>9.1.12</v>
      </c>
      <c r="B204" s="8" t="str">
        <f>'Pacto original'!B214</f>
        <v>C4479</v>
      </c>
      <c r="C204" s="4" t="str">
        <f>'Pacto original'!C214</f>
        <v>SEINFRA</v>
      </c>
      <c r="D204" s="33" t="str">
        <f>'Pacto original'!D214</f>
        <v>Forro em fibra mineral removível (1250x625x16mm) apoiado sobre perfil metálico "T" invertido 24mm</v>
      </c>
      <c r="E204" s="8" t="str">
        <f>'Pacto original'!E214</f>
        <v>m²</v>
      </c>
      <c r="F204" s="9">
        <f>'Pacto original'!F214</f>
        <v>734.92</v>
      </c>
      <c r="G204" s="17"/>
      <c r="H204" s="4" t="str">
        <f t="shared" si="75"/>
        <v>C4479</v>
      </c>
      <c r="I204" s="4" t="str">
        <f t="shared" si="76"/>
        <v>SEINFRA</v>
      </c>
      <c r="J204" s="34" t="str">
        <f t="shared" si="77"/>
        <v>Forro em fibra mineral removível (1250x625x16mm) apoiado sobre perfil metálico "T" invertido 24mm</v>
      </c>
      <c r="K204" s="8" t="str">
        <f t="shared" si="78"/>
        <v>m²</v>
      </c>
      <c r="L204" s="255">
        <v>734.92</v>
      </c>
      <c r="M204" s="45">
        <v>91.7</v>
      </c>
      <c r="N204" s="45">
        <f t="shared" si="71"/>
        <v>120.35625</v>
      </c>
      <c r="O204" s="45">
        <f t="shared" si="72"/>
        <v>88452.215249999994</v>
      </c>
      <c r="P204" s="288">
        <f t="shared" si="74"/>
        <v>3.1008767566987162E-2</v>
      </c>
    </row>
    <row r="205" spans="1:16" ht="24.9" customHeight="1">
      <c r="A205" s="8" t="str">
        <f>'Pacto original'!A215</f>
        <v>9.2</v>
      </c>
      <c r="B205" s="8"/>
      <c r="C205" s="4"/>
      <c r="D205" s="35" t="str">
        <f>'Pacto original'!D215</f>
        <v>MURETA</v>
      </c>
      <c r="E205" s="8"/>
      <c r="F205" s="9"/>
      <c r="G205" s="50"/>
      <c r="H205" s="4"/>
      <c r="I205" s="4"/>
      <c r="J205" s="36" t="str">
        <f t="shared" si="77"/>
        <v>MURETA</v>
      </c>
      <c r="K205" s="8"/>
      <c r="L205" s="234"/>
      <c r="M205" s="213"/>
      <c r="N205" s="213"/>
      <c r="O205" s="213"/>
      <c r="P205" s="288"/>
    </row>
    <row r="206" spans="1:16" ht="24.9" customHeight="1">
      <c r="A206" s="8" t="str">
        <f>'Pacto original'!A216</f>
        <v>9.2.1</v>
      </c>
      <c r="B206" s="8">
        <f>'Pacto original'!B216</f>
        <v>87878</v>
      </c>
      <c r="C206" s="4" t="str">
        <f>'Pacto original'!C216</f>
        <v>SINAPI</v>
      </c>
      <c r="D206" s="33" t="str">
        <f>'Pacto original'!D216</f>
        <v>Chapisco de aderência em paredes internas, externas, vigas, platibanda e calhas</v>
      </c>
      <c r="E206" s="8" t="str">
        <f>'Pacto original'!E216</f>
        <v>m²</v>
      </c>
      <c r="F206" s="9">
        <f>'Pacto original'!F216</f>
        <v>91.79</v>
      </c>
      <c r="G206" s="49"/>
      <c r="H206" s="4">
        <f t="shared" si="75"/>
        <v>87878</v>
      </c>
      <c r="I206" s="4" t="str">
        <f t="shared" si="76"/>
        <v>SINAPI</v>
      </c>
      <c r="J206" s="34" t="str">
        <f t="shared" si="77"/>
        <v>Chapisco de aderência em paredes internas, externas, vigas, platibanda e calhas</v>
      </c>
      <c r="K206" s="8" t="str">
        <f t="shared" si="78"/>
        <v>m²</v>
      </c>
      <c r="L206" s="12">
        <v>91.79</v>
      </c>
      <c r="M206" s="45">
        <v>4.42</v>
      </c>
      <c r="N206" s="45">
        <f t="shared" ref="N206:N218" si="79">M206+(M206*$F$5)</f>
        <v>5.8012499999999996</v>
      </c>
      <c r="O206" s="45">
        <f t="shared" ref="O206:O218" si="80">L206*N206</f>
        <v>532.49673749999999</v>
      </c>
      <c r="P206" s="288">
        <f t="shared" si="74"/>
        <v>1.8667782956760347E-4</v>
      </c>
    </row>
    <row r="207" spans="1:16" ht="24.9" customHeight="1">
      <c r="A207" s="8" t="str">
        <f>'Pacto original'!A217</f>
        <v>9.2.2</v>
      </c>
      <c r="B207" s="8">
        <f>'Pacto original'!B217</f>
        <v>87792</v>
      </c>
      <c r="C207" s="4" t="str">
        <f>'Pacto original'!C217</f>
        <v>SINAPI</v>
      </c>
      <c r="D207" s="33" t="str">
        <f>'Pacto original'!D217</f>
        <v xml:space="preserve">Emboço paulista para paredes externas traço 1:2:9 - preparo manual - espessura 2,5 cm </v>
      </c>
      <c r="E207" s="8" t="str">
        <f>'Pacto original'!E217</f>
        <v>m²</v>
      </c>
      <c r="F207" s="9">
        <f>'Pacto original'!F217</f>
        <v>91.79</v>
      </c>
      <c r="G207" s="49"/>
      <c r="H207" s="4">
        <f t="shared" si="75"/>
        <v>87792</v>
      </c>
      <c r="I207" s="4" t="str">
        <f t="shared" si="76"/>
        <v>SINAPI</v>
      </c>
      <c r="J207" s="34" t="str">
        <f t="shared" si="77"/>
        <v xml:space="preserve">Emboço paulista para paredes externas traço 1:2:9 - preparo manual - espessura 2,5 cm </v>
      </c>
      <c r="K207" s="8" t="str">
        <f t="shared" si="78"/>
        <v>m²</v>
      </c>
      <c r="L207" s="12">
        <v>91.79</v>
      </c>
      <c r="M207" s="45">
        <v>36.81</v>
      </c>
      <c r="N207" s="45">
        <f t="shared" si="79"/>
        <v>48.313124999999999</v>
      </c>
      <c r="O207" s="45">
        <f t="shared" si="80"/>
        <v>4434.6617437499999</v>
      </c>
      <c r="P207" s="288">
        <f t="shared" si="74"/>
        <v>1.5546631009917384E-3</v>
      </c>
    </row>
    <row r="208" spans="1:16" s="265" customFormat="1" ht="24.9" customHeight="1">
      <c r="A208" s="210"/>
      <c r="B208" s="210"/>
      <c r="C208" s="19"/>
      <c r="D208" s="211"/>
      <c r="E208" s="210"/>
      <c r="F208" s="212"/>
      <c r="G208" s="269"/>
      <c r="H208" s="19"/>
      <c r="I208" s="19"/>
      <c r="J208" s="37"/>
      <c r="K208" s="19"/>
      <c r="L208" s="22"/>
      <c r="M208" s="213"/>
      <c r="N208" s="213"/>
      <c r="O208" s="213"/>
      <c r="P208" s="291"/>
    </row>
    <row r="209" spans="1:16" ht="24.9" customHeight="1">
      <c r="A209" s="220">
        <f>'Pacto original'!A220</f>
        <v>10</v>
      </c>
      <c r="B209" s="220"/>
      <c r="C209" s="221"/>
      <c r="D209" s="230" t="str">
        <f>'Pacto original'!D220</f>
        <v>SISTEMAS DE PISOS</v>
      </c>
      <c r="E209" s="220"/>
      <c r="F209" s="222"/>
      <c r="G209" s="261"/>
      <c r="H209" s="221"/>
      <c r="I209" s="221"/>
      <c r="J209" s="247" t="str">
        <f>D209</f>
        <v>SISTEMAS DE PISOS</v>
      </c>
      <c r="K209" s="221"/>
      <c r="L209" s="262"/>
      <c r="M209" s="227"/>
      <c r="N209" s="227"/>
      <c r="O209" s="7">
        <f>SUM(O210:O232)</f>
        <v>279368.67656250001</v>
      </c>
      <c r="P209" s="290"/>
    </row>
    <row r="210" spans="1:16" ht="24.9" customHeight="1">
      <c r="A210" s="8" t="str">
        <f>'Pacto original'!A221</f>
        <v>10.1</v>
      </c>
      <c r="B210" s="8"/>
      <c r="C210" s="4"/>
      <c r="D210" s="35" t="str">
        <f>'Pacto original'!D221</f>
        <v>PAVIMENTAÇÃO INTERNA</v>
      </c>
      <c r="E210" s="8"/>
      <c r="F210" s="9"/>
      <c r="G210" s="49"/>
      <c r="H210" s="4"/>
      <c r="I210" s="4"/>
      <c r="J210" s="37" t="str">
        <f>D210</f>
        <v>PAVIMENTAÇÃO INTERNA</v>
      </c>
      <c r="K210" s="19"/>
      <c r="L210" s="12"/>
      <c r="M210" s="213"/>
      <c r="N210" s="213"/>
      <c r="O210" s="213"/>
      <c r="P210" s="294"/>
    </row>
    <row r="211" spans="1:16" ht="24.9" customHeight="1">
      <c r="A211" s="8" t="str">
        <f>'Pacto original'!A222</f>
        <v>10.1.1</v>
      </c>
      <c r="B211" s="8">
        <f>'Pacto original'!B222</f>
        <v>87630</v>
      </c>
      <c r="C211" s="4" t="str">
        <f>'Pacto original'!C222</f>
        <v>SINAPI</v>
      </c>
      <c r="D211" s="33" t="str">
        <f>'Pacto original'!D222</f>
        <v>Contrapiso de concreto não-estrutural, espessura 3cm e preparo mecânico</v>
      </c>
      <c r="E211" s="8" t="str">
        <f>'Pacto original'!E222</f>
        <v>m²</v>
      </c>
      <c r="F211" s="9">
        <f>'Pacto original'!F222</f>
        <v>954.7</v>
      </c>
      <c r="G211" s="49"/>
      <c r="H211" s="4">
        <f>B211</f>
        <v>87630</v>
      </c>
      <c r="I211" s="4" t="str">
        <f>C211</f>
        <v>SINAPI</v>
      </c>
      <c r="J211" s="37" t="str">
        <f>D211</f>
        <v>Contrapiso de concreto não-estrutural, espessura 3cm e preparo mecânico</v>
      </c>
      <c r="K211" s="19" t="str">
        <f>E211</f>
        <v>m²</v>
      </c>
      <c r="L211" s="12">
        <v>50</v>
      </c>
      <c r="M211" s="45">
        <v>37.99</v>
      </c>
      <c r="N211" s="45">
        <f t="shared" si="79"/>
        <v>49.861875000000005</v>
      </c>
      <c r="O211" s="45">
        <f t="shared" si="80"/>
        <v>2493.0937500000005</v>
      </c>
      <c r="P211" s="288">
        <f t="shared" ref="P211:P232" si="81">O211/$N$586</f>
        <v>8.7400597484140927E-4</v>
      </c>
    </row>
    <row r="212" spans="1:16" ht="24.9" customHeight="1">
      <c r="A212" s="8" t="str">
        <f>'Pacto original'!A223</f>
        <v>10.1.2</v>
      </c>
      <c r="B212" s="8">
        <f>'Pacto original'!B223</f>
        <v>87620</v>
      </c>
      <c r="C212" s="4" t="str">
        <f>'Pacto original'!C223</f>
        <v>SINAPI</v>
      </c>
      <c r="D212" s="33" t="str">
        <f>'Pacto original'!D223</f>
        <v>Camada regularizadora traço 1:4 (cimento e areia) espessura 2cm</v>
      </c>
      <c r="E212" s="8" t="str">
        <f>'Pacto original'!E223</f>
        <v>m²</v>
      </c>
      <c r="F212" s="9">
        <f>'Pacto original'!F223</f>
        <v>286.79000000000002</v>
      </c>
      <c r="G212" s="49"/>
      <c r="H212" s="4">
        <f t="shared" ref="H212:H232" si="82">B212</f>
        <v>87620</v>
      </c>
      <c r="I212" s="4" t="str">
        <f t="shared" ref="I212:I232" si="83">C212</f>
        <v>SINAPI</v>
      </c>
      <c r="J212" s="37" t="str">
        <f t="shared" ref="J212:J232" si="84">D212</f>
        <v>Camada regularizadora traço 1:4 (cimento e areia) espessura 2cm</v>
      </c>
      <c r="K212" s="19" t="str">
        <f t="shared" ref="K212:K232" si="85">E212</f>
        <v>m²</v>
      </c>
      <c r="L212" s="12">
        <v>286.79000000000002</v>
      </c>
      <c r="M212" s="45">
        <v>29.55</v>
      </c>
      <c r="N212" s="45">
        <f t="shared" si="79"/>
        <v>38.784374999999997</v>
      </c>
      <c r="O212" s="45">
        <f t="shared" si="80"/>
        <v>11122.970906250001</v>
      </c>
      <c r="P212" s="288">
        <f t="shared" si="81"/>
        <v>3.899389274891754E-3</v>
      </c>
    </row>
    <row r="213" spans="1:16" ht="24.9" customHeight="1">
      <c r="A213" s="8" t="str">
        <f>'Pacto original'!A224</f>
        <v>10.1.3</v>
      </c>
      <c r="B213" s="8">
        <f>'Pacto original'!B224</f>
        <v>98679</v>
      </c>
      <c r="C213" s="4" t="str">
        <f>'Pacto original'!C224</f>
        <v>SINAPI</v>
      </c>
      <c r="D213" s="33" t="str">
        <f>'Pacto original'!D224</f>
        <v>Piso cimentado desempenado com acabamento liso espessura 2,0cm com junta plastica acabada 1,2m - solários, varandas e pátio coberto</v>
      </c>
      <c r="E213" s="8" t="str">
        <f>'Pacto original'!E224</f>
        <v>m²</v>
      </c>
      <c r="F213" s="9">
        <f>'Pacto original'!F224</f>
        <v>382.52</v>
      </c>
      <c r="G213" s="49"/>
      <c r="H213" s="4">
        <f t="shared" si="82"/>
        <v>98679</v>
      </c>
      <c r="I213" s="4" t="str">
        <f t="shared" si="83"/>
        <v>SINAPI</v>
      </c>
      <c r="J213" s="37" t="str">
        <f t="shared" si="84"/>
        <v>Piso cimentado desempenado com acabamento liso espessura 2,0cm com junta plastica acabada 1,2m - solários, varandas e pátio coberto</v>
      </c>
      <c r="K213" s="19" t="str">
        <f t="shared" si="85"/>
        <v>m²</v>
      </c>
      <c r="L213" s="12">
        <v>382.52</v>
      </c>
      <c r="M213" s="45">
        <v>35.4</v>
      </c>
      <c r="N213" s="45">
        <f t="shared" si="79"/>
        <v>46.462499999999999</v>
      </c>
      <c r="O213" s="45">
        <f t="shared" si="80"/>
        <v>17772.835499999997</v>
      </c>
      <c r="P213" s="288">
        <f t="shared" si="81"/>
        <v>6.2306379039590871E-3</v>
      </c>
    </row>
    <row r="214" spans="1:16" ht="24.9" customHeight="1">
      <c r="A214" s="8" t="str">
        <f>'Pacto original'!A225</f>
        <v>10.1.4</v>
      </c>
      <c r="B214" s="8">
        <v>102494</v>
      </c>
      <c r="C214" s="4" t="str">
        <f>'Pacto original'!C225</f>
        <v>SINAPI</v>
      </c>
      <c r="D214" s="33" t="str">
        <f>'Pacto original'!D225</f>
        <v>Pintura de base epoxi sobre piso</v>
      </c>
      <c r="E214" s="8" t="str">
        <f>'Pacto original'!E225</f>
        <v>m²</v>
      </c>
      <c r="F214" s="9">
        <f>'Pacto original'!F225</f>
        <v>23.72</v>
      </c>
      <c r="G214" s="49"/>
      <c r="H214" s="4">
        <f t="shared" si="82"/>
        <v>102494</v>
      </c>
      <c r="I214" s="4" t="str">
        <f t="shared" si="83"/>
        <v>SINAPI</v>
      </c>
      <c r="J214" s="37" t="str">
        <f t="shared" si="84"/>
        <v>Pintura de base epoxi sobre piso</v>
      </c>
      <c r="K214" s="19" t="str">
        <f t="shared" si="85"/>
        <v>m²</v>
      </c>
      <c r="L214" s="12">
        <v>23.72</v>
      </c>
      <c r="M214" s="45">
        <v>75.040000000000006</v>
      </c>
      <c r="N214" s="45">
        <f t="shared" si="79"/>
        <v>98.490000000000009</v>
      </c>
      <c r="O214" s="45">
        <f t="shared" si="80"/>
        <v>2336.1828</v>
      </c>
      <c r="P214" s="288">
        <f t="shared" si="81"/>
        <v>8.1899757099857667E-4</v>
      </c>
    </row>
    <row r="215" spans="1:16" ht="24.9" customHeight="1">
      <c r="A215" s="8" t="str">
        <f>'Pacto original'!A226</f>
        <v>10.1.5</v>
      </c>
      <c r="B215" s="8">
        <f>'Pacto original'!B226</f>
        <v>87251</v>
      </c>
      <c r="C215" s="4" t="str">
        <f>'Pacto original'!C226</f>
        <v>SINAPI</v>
      </c>
      <c r="D215" s="33" t="str">
        <f>'Pacto original'!D226</f>
        <v xml:space="preserve">Piso cerâmico antiderrapante PEI V - 40 x 40 cm - incl. rejunte - conforme projeto </v>
      </c>
      <c r="E215" s="8" t="str">
        <f>'Pacto original'!E226</f>
        <v>m²</v>
      </c>
      <c r="F215" s="9">
        <f>'Pacto original'!F226</f>
        <v>228.05</v>
      </c>
      <c r="G215" s="49"/>
      <c r="H215" s="4">
        <f t="shared" si="82"/>
        <v>87251</v>
      </c>
      <c r="I215" s="4" t="str">
        <f t="shared" si="83"/>
        <v>SINAPI</v>
      </c>
      <c r="J215" s="37" t="str">
        <f t="shared" si="84"/>
        <v xml:space="preserve">Piso cerâmico antiderrapante PEI V - 40 x 40 cm - incl. rejunte - conforme projeto </v>
      </c>
      <c r="K215" s="19" t="str">
        <f t="shared" si="85"/>
        <v>m²</v>
      </c>
      <c r="L215" s="12">
        <v>228.05</v>
      </c>
      <c r="M215" s="45">
        <v>48.12</v>
      </c>
      <c r="N215" s="45">
        <f t="shared" si="79"/>
        <v>63.157499999999999</v>
      </c>
      <c r="O215" s="45">
        <f t="shared" si="80"/>
        <v>14403.067875000001</v>
      </c>
      <c r="P215" s="288">
        <f t="shared" si="81"/>
        <v>5.0492956306983474E-3</v>
      </c>
    </row>
    <row r="216" spans="1:16" ht="24.9" customHeight="1">
      <c r="A216" s="8" t="str">
        <f>'Pacto original'!A227</f>
        <v>10.1.6</v>
      </c>
      <c r="B216" s="8">
        <f>'Pacto original'!B227</f>
        <v>87257</v>
      </c>
      <c r="C216" s="4" t="str">
        <f>'Pacto original'!C227</f>
        <v>SINAPI</v>
      </c>
      <c r="D216" s="33" t="str">
        <f>'Pacto original'!D227</f>
        <v xml:space="preserve">Piso cerâmico antiderrapante PEI V - 60 x 60 cm - incl. rejunte - conforme projeto </v>
      </c>
      <c r="E216" s="8" t="str">
        <f>'Pacto original'!E227</f>
        <v>m²</v>
      </c>
      <c r="F216" s="9">
        <f>'Pacto original'!F227</f>
        <v>347.46</v>
      </c>
      <c r="G216" s="49"/>
      <c r="H216" s="4">
        <f t="shared" si="82"/>
        <v>87257</v>
      </c>
      <c r="I216" s="4" t="str">
        <f t="shared" si="83"/>
        <v>SINAPI</v>
      </c>
      <c r="J216" s="37" t="str">
        <f t="shared" si="84"/>
        <v xml:space="preserve">Piso cerâmico antiderrapante PEI V - 60 x 60 cm - incl. rejunte - conforme projeto </v>
      </c>
      <c r="K216" s="19" t="str">
        <f t="shared" si="85"/>
        <v>m²</v>
      </c>
      <c r="L216" s="12">
        <v>347.46</v>
      </c>
      <c r="M216" s="45">
        <v>82.88</v>
      </c>
      <c r="N216" s="45">
        <f t="shared" si="79"/>
        <v>108.78</v>
      </c>
      <c r="O216" s="45">
        <f t="shared" si="80"/>
        <v>37796.698799999998</v>
      </c>
      <c r="P216" s="288">
        <f t="shared" si="81"/>
        <v>1.325042051887584E-2</v>
      </c>
    </row>
    <row r="217" spans="1:16" ht="24.9" customHeight="1">
      <c r="A217" s="8" t="str">
        <f>'Pacto original'!A228</f>
        <v>10.1.7</v>
      </c>
      <c r="B217" s="8">
        <v>101727</v>
      </c>
      <c r="C217" s="4" t="s">
        <v>61</v>
      </c>
      <c r="D217" s="33" t="str">
        <f>'Pacto original'!D228</f>
        <v>Piso vinílico em manta espessura 2 mm</v>
      </c>
      <c r="E217" s="8" t="str">
        <f>'Pacto original'!E228</f>
        <v>m²</v>
      </c>
      <c r="F217" s="9">
        <f>'Pacto original'!F228</f>
        <v>394.65</v>
      </c>
      <c r="G217" s="256"/>
      <c r="H217" s="4">
        <f t="shared" si="82"/>
        <v>101727</v>
      </c>
      <c r="I217" s="4" t="str">
        <f t="shared" si="83"/>
        <v>SINAPI</v>
      </c>
      <c r="J217" s="37" t="str">
        <f t="shared" si="84"/>
        <v>Piso vinílico em manta espessura 2 mm</v>
      </c>
      <c r="K217" s="19" t="str">
        <f t="shared" si="85"/>
        <v>m²</v>
      </c>
      <c r="L217" s="12">
        <v>394.65</v>
      </c>
      <c r="M217" s="45">
        <v>194.54</v>
      </c>
      <c r="N217" s="45">
        <f t="shared" si="79"/>
        <v>255.33374999999998</v>
      </c>
      <c r="O217" s="45">
        <f t="shared" si="80"/>
        <v>100767.46443749999</v>
      </c>
      <c r="P217" s="288">
        <f t="shared" si="81"/>
        <v>3.5326134842700641E-2</v>
      </c>
    </row>
    <row r="218" spans="1:16" ht="24.9" customHeight="1">
      <c r="A218" s="210" t="str">
        <f>'Pacto original'!A229</f>
        <v>10.1.8</v>
      </c>
      <c r="B218" s="210" t="s">
        <v>1171</v>
      </c>
      <c r="C218" s="19" t="str">
        <f>'Pacto original'!C229</f>
        <v>SEINFRA</v>
      </c>
      <c r="D218" s="211" t="str">
        <f>'Pacto original'!D229</f>
        <v>Piso tátil direcional em placas de borracha 25x25cm - azul</v>
      </c>
      <c r="E218" s="210" t="str">
        <f>'Pacto original'!E229</f>
        <v>m²</v>
      </c>
      <c r="F218" s="212">
        <f>'Pacto original'!F229</f>
        <v>0.81</v>
      </c>
      <c r="G218" s="231"/>
      <c r="H218" s="4" t="str">
        <f t="shared" si="82"/>
        <v>ED-50629</v>
      </c>
      <c r="I218" s="4" t="str">
        <f t="shared" si="83"/>
        <v>SEINFRA</v>
      </c>
      <c r="J218" s="37" t="str">
        <f t="shared" si="84"/>
        <v>Piso tátil direcional em placas de borracha 25x25cm - azul</v>
      </c>
      <c r="K218" s="19" t="str">
        <f t="shared" si="85"/>
        <v>m²</v>
      </c>
      <c r="L218" s="234">
        <v>0.81</v>
      </c>
      <c r="M218" s="45">
        <v>296.43</v>
      </c>
      <c r="N218" s="45">
        <f t="shared" si="79"/>
        <v>389.06437500000004</v>
      </c>
      <c r="O218" s="45">
        <f t="shared" si="80"/>
        <v>315.14214375000006</v>
      </c>
      <c r="P218" s="288">
        <f t="shared" si="81"/>
        <v>1.1047964664859887E-4</v>
      </c>
    </row>
    <row r="219" spans="1:16" ht="24.9" customHeight="1">
      <c r="A219" s="8" t="str">
        <f>'Pacto original'!A230</f>
        <v>10.1.9</v>
      </c>
      <c r="B219" s="8" t="s">
        <v>1171</v>
      </c>
      <c r="C219" s="4" t="str">
        <f>'Pacto original'!C230</f>
        <v>SEINFRA</v>
      </c>
      <c r="D219" s="33" t="str">
        <f>'Pacto original'!D230</f>
        <v>Piso tátil alerta em placas de borracha 25x25cm - azul</v>
      </c>
      <c r="E219" s="8" t="str">
        <f>'Pacto original'!E230</f>
        <v>m²</v>
      </c>
      <c r="F219" s="9">
        <f>'Pacto original'!F230</f>
        <v>2.94</v>
      </c>
      <c r="G219" s="49"/>
      <c r="H219" s="4" t="str">
        <f t="shared" si="82"/>
        <v>ED-50629</v>
      </c>
      <c r="I219" s="4" t="str">
        <f t="shared" si="83"/>
        <v>SEINFRA</v>
      </c>
      <c r="J219" s="37" t="str">
        <f t="shared" si="84"/>
        <v>Piso tátil alerta em placas de borracha 25x25cm - azul</v>
      </c>
      <c r="K219" s="19" t="str">
        <f t="shared" si="85"/>
        <v>m²</v>
      </c>
      <c r="L219" s="12">
        <v>2.94</v>
      </c>
      <c r="M219" s="45">
        <v>296.43</v>
      </c>
      <c r="N219" s="45">
        <f t="shared" ref="N219:N227" si="86">M219+(M219*$F$5)</f>
        <v>389.06437500000004</v>
      </c>
      <c r="O219" s="45">
        <f t="shared" ref="O219:O227" si="87">L219*N219</f>
        <v>1143.8492625000001</v>
      </c>
      <c r="P219" s="288">
        <f t="shared" si="81"/>
        <v>4.0100019894676622E-4</v>
      </c>
    </row>
    <row r="220" spans="1:16" ht="24.9" customHeight="1">
      <c r="A220" s="8" t="str">
        <f>'Pacto original'!A231</f>
        <v>10.1.10</v>
      </c>
      <c r="B220" s="8" t="s">
        <v>1171</v>
      </c>
      <c r="C220" s="4" t="str">
        <f>'Pacto original'!C231</f>
        <v>SEINFRA</v>
      </c>
      <c r="D220" s="33" t="str">
        <f>'Pacto original'!D231</f>
        <v>Piso tátil alerta em placas de borracha 25x25cm - amarela</v>
      </c>
      <c r="E220" s="8" t="str">
        <f>'Pacto original'!E231</f>
        <v>m²</v>
      </c>
      <c r="F220" s="9">
        <f>'Pacto original'!F231</f>
        <v>4.5</v>
      </c>
      <c r="G220" s="49"/>
      <c r="H220" s="4" t="str">
        <f t="shared" si="82"/>
        <v>ED-50629</v>
      </c>
      <c r="I220" s="4" t="str">
        <f t="shared" si="83"/>
        <v>SEINFRA</v>
      </c>
      <c r="J220" s="37" t="str">
        <f t="shared" si="84"/>
        <v>Piso tátil alerta em placas de borracha 25x25cm - amarela</v>
      </c>
      <c r="K220" s="19" t="str">
        <f t="shared" si="85"/>
        <v>m²</v>
      </c>
      <c r="L220" s="12">
        <v>4.5</v>
      </c>
      <c r="M220" s="45">
        <v>296.43</v>
      </c>
      <c r="N220" s="45">
        <f t="shared" si="86"/>
        <v>389.06437500000004</v>
      </c>
      <c r="O220" s="45">
        <f t="shared" si="87"/>
        <v>1750.7896875000001</v>
      </c>
      <c r="P220" s="288">
        <f t="shared" si="81"/>
        <v>6.1377581471443806E-4</v>
      </c>
    </row>
    <row r="221" spans="1:16" ht="24.9" customHeight="1">
      <c r="A221" s="8" t="str">
        <f>'Pacto original'!A232</f>
        <v>10.1.11</v>
      </c>
      <c r="B221" s="8">
        <f>'Pacto original'!B232</f>
        <v>88650</v>
      </c>
      <c r="C221" s="4" t="str">
        <f>'Pacto original'!C232</f>
        <v>SINAPI</v>
      </c>
      <c r="D221" s="33" t="str">
        <f>'Pacto original'!D232</f>
        <v>Rodapé cerâmico de 10cm de altura com placas de dimensões 60x60cm</v>
      </c>
      <c r="E221" s="8" t="str">
        <f>'Pacto original'!E232</f>
        <v>m</v>
      </c>
      <c r="F221" s="9">
        <f>'Pacto original'!F232</f>
        <v>132.1</v>
      </c>
      <c r="G221" s="49"/>
      <c r="H221" s="4">
        <f t="shared" si="82"/>
        <v>88650</v>
      </c>
      <c r="I221" s="4" t="str">
        <f t="shared" si="83"/>
        <v>SINAPI</v>
      </c>
      <c r="J221" s="37" t="str">
        <f t="shared" si="84"/>
        <v>Rodapé cerâmico de 10cm de altura com placas de dimensões 60x60cm</v>
      </c>
      <c r="K221" s="19" t="str">
        <f t="shared" si="85"/>
        <v>m</v>
      </c>
      <c r="L221" s="12">
        <v>132.1</v>
      </c>
      <c r="M221" s="45">
        <v>15.22</v>
      </c>
      <c r="N221" s="45">
        <f t="shared" si="86"/>
        <v>19.97625</v>
      </c>
      <c r="O221" s="45">
        <f t="shared" si="87"/>
        <v>2638.8626249999998</v>
      </c>
      <c r="P221" s="288">
        <f t="shared" si="81"/>
        <v>9.2510829207112033E-4</v>
      </c>
    </row>
    <row r="222" spans="1:16" ht="24.9" customHeight="1">
      <c r="A222" s="8" t="str">
        <f>'Pacto original'!A233</f>
        <v>10.1.12</v>
      </c>
      <c r="B222" s="8">
        <v>101742</v>
      </c>
      <c r="C222" s="4" t="s">
        <v>61</v>
      </c>
      <c r="D222" s="33" t="str">
        <f>'Pacto original'!D233</f>
        <v>Rodapé vinilico de 7cm de altura</v>
      </c>
      <c r="E222" s="8" t="str">
        <f>'Pacto original'!E233</f>
        <v>m</v>
      </c>
      <c r="F222" s="9">
        <f>'Pacto original'!F233</f>
        <v>238.6</v>
      </c>
      <c r="G222" s="49"/>
      <c r="H222" s="4">
        <f t="shared" si="82"/>
        <v>101742</v>
      </c>
      <c r="I222" s="4" t="str">
        <f t="shared" si="83"/>
        <v>SINAPI</v>
      </c>
      <c r="J222" s="37" t="str">
        <f t="shared" si="84"/>
        <v>Rodapé vinilico de 7cm de altura</v>
      </c>
      <c r="K222" s="19" t="str">
        <f t="shared" si="85"/>
        <v>m</v>
      </c>
      <c r="L222" s="12">
        <v>238.6</v>
      </c>
      <c r="M222" s="45">
        <v>55.97</v>
      </c>
      <c r="N222" s="45">
        <f t="shared" si="86"/>
        <v>73.460624999999993</v>
      </c>
      <c r="O222" s="45">
        <f t="shared" si="87"/>
        <v>17527.705124999997</v>
      </c>
      <c r="P222" s="288">
        <f t="shared" si="81"/>
        <v>6.1447023420231929E-3</v>
      </c>
    </row>
    <row r="223" spans="1:16" ht="24.9" customHeight="1">
      <c r="A223" s="8" t="str">
        <f>'Pacto original'!A234</f>
        <v>10.1.13</v>
      </c>
      <c r="B223" s="8" t="s">
        <v>1172</v>
      </c>
      <c r="C223" s="4" t="str">
        <f>'Pacto original'!C234</f>
        <v>SEINFRA</v>
      </c>
      <c r="D223" s="33" t="str">
        <f>'Pacto original'!D234</f>
        <v xml:space="preserve">Soleira em granito cinza andorinha, largura 15 cm, espessura 2 cm </v>
      </c>
      <c r="E223" s="8" t="str">
        <f>'Pacto original'!E234</f>
        <v>m</v>
      </c>
      <c r="F223" s="9">
        <f>'Pacto original'!F234</f>
        <v>99.15</v>
      </c>
      <c r="G223" s="49"/>
      <c r="H223" s="4" t="str">
        <f t="shared" si="82"/>
        <v>ED-51002</v>
      </c>
      <c r="I223" s="4" t="str">
        <f t="shared" si="83"/>
        <v>SEINFRA</v>
      </c>
      <c r="J223" s="37" t="str">
        <f t="shared" si="84"/>
        <v xml:space="preserve">Soleira em granito cinza andorinha, largura 15 cm, espessura 2 cm </v>
      </c>
      <c r="K223" s="19" t="str">
        <f t="shared" si="85"/>
        <v>m</v>
      </c>
      <c r="L223" s="12">
        <v>99.15</v>
      </c>
      <c r="M223" s="45">
        <v>44.29</v>
      </c>
      <c r="N223" s="45">
        <f t="shared" si="86"/>
        <v>58.130624999999995</v>
      </c>
      <c r="O223" s="45">
        <f t="shared" si="87"/>
        <v>5763.6514687500003</v>
      </c>
      <c r="P223" s="288">
        <f t="shared" si="81"/>
        <v>2.0205681477445296E-3</v>
      </c>
    </row>
    <row r="224" spans="1:16" ht="24.9" customHeight="1">
      <c r="A224" s="8" t="str">
        <f>'Pacto original'!A235</f>
        <v>10.1.14</v>
      </c>
      <c r="B224" s="8" t="s">
        <v>1172</v>
      </c>
      <c r="C224" s="4" t="str">
        <f>'Pacto original'!C235</f>
        <v>SEINFRA</v>
      </c>
      <c r="D224" s="33" t="str">
        <f>'Pacto original'!D235</f>
        <v xml:space="preserve">Soleira em granito cinza andorinha, largura 30 cm, espessura 2 cm </v>
      </c>
      <c r="E224" s="8" t="str">
        <f>'Pacto original'!E235</f>
        <v>m</v>
      </c>
      <c r="F224" s="9">
        <f>'Pacto original'!F235</f>
        <v>1.75</v>
      </c>
      <c r="G224" s="49"/>
      <c r="H224" s="4" t="str">
        <f t="shared" si="82"/>
        <v>ED-51002</v>
      </c>
      <c r="I224" s="4" t="str">
        <f t="shared" si="83"/>
        <v>SEINFRA</v>
      </c>
      <c r="J224" s="37" t="str">
        <f t="shared" si="84"/>
        <v xml:space="preserve">Soleira em granito cinza andorinha, largura 30 cm, espessura 2 cm </v>
      </c>
      <c r="K224" s="19" t="str">
        <f t="shared" si="85"/>
        <v>m</v>
      </c>
      <c r="L224" s="12">
        <v>1.75</v>
      </c>
      <c r="M224" s="45">
        <v>88.58</v>
      </c>
      <c r="N224" s="45">
        <f t="shared" si="86"/>
        <v>116.26124999999999</v>
      </c>
      <c r="O224" s="45">
        <f t="shared" si="87"/>
        <v>203.45718749999997</v>
      </c>
      <c r="P224" s="288">
        <f t="shared" si="81"/>
        <v>7.1326157509892608E-5</v>
      </c>
    </row>
    <row r="225" spans="1:16" s="243" customFormat="1" ht="24.9" customHeight="1">
      <c r="A225" s="241" t="str">
        <f>'Pacto original'!A236</f>
        <v>10.2</v>
      </c>
      <c r="B225" s="241"/>
      <c r="C225" s="3"/>
      <c r="D225" s="35" t="str">
        <f>'Pacto original'!D236</f>
        <v>PAVIMENTAÇÃO EXTERNA</v>
      </c>
      <c r="E225" s="241"/>
      <c r="F225" s="274"/>
      <c r="G225" s="280"/>
      <c r="H225" s="3"/>
      <c r="I225" s="3"/>
      <c r="J225" s="233" t="str">
        <f t="shared" si="84"/>
        <v>PAVIMENTAÇÃO EXTERNA</v>
      </c>
      <c r="K225" s="235"/>
      <c r="L225" s="281"/>
      <c r="M225" s="282"/>
      <c r="N225" s="282"/>
      <c r="O225" s="282"/>
      <c r="P225" s="288">
        <f t="shared" si="81"/>
        <v>0</v>
      </c>
    </row>
    <row r="226" spans="1:16" ht="24.9" customHeight="1">
      <c r="A226" s="8" t="str">
        <f>'Pacto original'!A237</f>
        <v>10.2.1</v>
      </c>
      <c r="B226" s="8">
        <v>94990</v>
      </c>
      <c r="C226" s="4" t="str">
        <f>'Pacto original'!C237</f>
        <v>SINAPI</v>
      </c>
      <c r="D226" s="33" t="str">
        <f>'Pacto original'!D237</f>
        <v>Passeio em concreto desempenado com junta plastica a cada 1,20m espessura 10cm</v>
      </c>
      <c r="E226" s="8" t="s">
        <v>1173</v>
      </c>
      <c r="F226" s="9">
        <v>38.770000000000003</v>
      </c>
      <c r="G226" s="50"/>
      <c r="H226" s="4">
        <f t="shared" si="82"/>
        <v>94990</v>
      </c>
      <c r="I226" s="4" t="str">
        <f t="shared" si="83"/>
        <v>SINAPI</v>
      </c>
      <c r="J226" s="37" t="str">
        <f t="shared" si="84"/>
        <v>Passeio em concreto desempenado com junta plastica a cada 1,20m espessura 10cm</v>
      </c>
      <c r="K226" s="19" t="str">
        <f t="shared" si="85"/>
        <v>m3</v>
      </c>
      <c r="L226" s="22">
        <v>38.770000000000003</v>
      </c>
      <c r="M226" s="45">
        <v>755.28</v>
      </c>
      <c r="N226" s="45">
        <f t="shared" si="86"/>
        <v>991.30499999999995</v>
      </c>
      <c r="O226" s="45">
        <f t="shared" si="87"/>
        <v>38432.894850000004</v>
      </c>
      <c r="P226" s="288">
        <f t="shared" si="81"/>
        <v>1.3473452303729703E-2</v>
      </c>
    </row>
    <row r="227" spans="1:16" ht="24.9" customHeight="1">
      <c r="A227" s="8" t="str">
        <f>'Pacto original'!A238</f>
        <v>10.2.2</v>
      </c>
      <c r="B227" s="8">
        <v>105004</v>
      </c>
      <c r="C227" s="4" t="str">
        <f>'Pacto original'!C238</f>
        <v>SINAPI</v>
      </c>
      <c r="D227" s="33" t="str">
        <f>'Pacto original'!D238</f>
        <v>Rampa de acesso em concreto não estrutural</v>
      </c>
      <c r="E227" s="8" t="str">
        <f>'Pacto original'!E238</f>
        <v>m²</v>
      </c>
      <c r="F227" s="9">
        <f>'Pacto original'!F238</f>
        <v>22.06</v>
      </c>
      <c r="G227" s="251"/>
      <c r="H227" s="4">
        <f t="shared" si="82"/>
        <v>105004</v>
      </c>
      <c r="I227" s="4" t="str">
        <f t="shared" si="83"/>
        <v>SINAPI</v>
      </c>
      <c r="J227" s="37" t="str">
        <f t="shared" si="84"/>
        <v>Rampa de acesso em concreto não estrutural</v>
      </c>
      <c r="K227" s="19" t="str">
        <f t="shared" si="85"/>
        <v>m²</v>
      </c>
      <c r="L227" s="12">
        <v>22.06</v>
      </c>
      <c r="M227" s="45">
        <v>125.36</v>
      </c>
      <c r="N227" s="45">
        <f t="shared" si="86"/>
        <v>164.535</v>
      </c>
      <c r="O227" s="45">
        <f t="shared" si="87"/>
        <v>3629.6420999999996</v>
      </c>
      <c r="P227" s="288">
        <f t="shared" si="81"/>
        <v>1.2724466867465047E-3</v>
      </c>
    </row>
    <row r="228" spans="1:16" ht="24.9" customHeight="1">
      <c r="A228" s="8" t="str">
        <f>'Pacto original'!A239</f>
        <v>10.2.3</v>
      </c>
      <c r="B228" s="8">
        <f>'Pacto original'!B239</f>
        <v>92396</v>
      </c>
      <c r="C228" s="4" t="str">
        <f>'Pacto original'!C239</f>
        <v>SINAPI</v>
      </c>
      <c r="D228" s="33" t="str">
        <f>'Pacto original'!D239</f>
        <v>Pavimetação em blocos intertravado de concreto, assentados sobre colchão de areia</v>
      </c>
      <c r="E228" s="8" t="str">
        <f>'Pacto original'!E239</f>
        <v>m²</v>
      </c>
      <c r="F228" s="9">
        <f>'Pacto original'!F239</f>
        <v>68.260000000000005</v>
      </c>
      <c r="G228" s="49"/>
      <c r="H228" s="4">
        <f t="shared" si="82"/>
        <v>92396</v>
      </c>
      <c r="I228" s="4" t="str">
        <f t="shared" si="83"/>
        <v>SINAPI</v>
      </c>
      <c r="J228" s="37" t="str">
        <f t="shared" si="84"/>
        <v>Pavimetação em blocos intertravado de concreto, assentados sobre colchão de areia</v>
      </c>
      <c r="K228" s="19" t="str">
        <f t="shared" si="85"/>
        <v>m²</v>
      </c>
      <c r="L228" s="9">
        <v>68.260000000000005</v>
      </c>
      <c r="M228" s="45">
        <v>75.56</v>
      </c>
      <c r="N228" s="45">
        <f t="shared" ref="N228:N243" si="88">M228+(M228*$F$5)</f>
        <v>99.172499999999999</v>
      </c>
      <c r="O228" s="45">
        <f t="shared" ref="O228:O243" si="89">L228*N228</f>
        <v>6769.5148500000005</v>
      </c>
      <c r="P228" s="288">
        <f t="shared" si="81"/>
        <v>2.3731945201329254E-3</v>
      </c>
    </row>
    <row r="229" spans="1:16" ht="24.9" customHeight="1">
      <c r="A229" s="8" t="str">
        <f>'Pacto original'!A240</f>
        <v>10.2.4</v>
      </c>
      <c r="B229" s="8" t="s">
        <v>1174</v>
      </c>
      <c r="C229" s="4" t="str">
        <f>'Pacto original'!C240</f>
        <v>SEINFRA</v>
      </c>
      <c r="D229" s="33" t="str">
        <f>'Pacto original'!D240</f>
        <v>Piso tátil direcional em placas pré-mioldadas 25x25cm - vermelha</v>
      </c>
      <c r="E229" s="8" t="str">
        <f>'Pacto original'!E240</f>
        <v>m²</v>
      </c>
      <c r="F229" s="9">
        <f>'Pacto original'!F240</f>
        <v>7.63</v>
      </c>
      <c r="G229" s="49"/>
      <c r="H229" s="4" t="str">
        <f t="shared" si="82"/>
        <v>ED-15227</v>
      </c>
      <c r="I229" s="4" t="str">
        <f t="shared" si="83"/>
        <v>SEINFRA</v>
      </c>
      <c r="J229" s="37" t="str">
        <f t="shared" si="84"/>
        <v>Piso tátil direcional em placas pré-mioldadas 25x25cm - vermelha</v>
      </c>
      <c r="K229" s="19" t="str">
        <f t="shared" si="85"/>
        <v>m²</v>
      </c>
      <c r="L229" s="9">
        <v>7.63</v>
      </c>
      <c r="M229" s="45">
        <v>100.55</v>
      </c>
      <c r="N229" s="45">
        <f t="shared" si="88"/>
        <v>131.97187500000001</v>
      </c>
      <c r="O229" s="45">
        <f t="shared" si="89"/>
        <v>1006.94540625</v>
      </c>
      <c r="P229" s="288">
        <f t="shared" si="81"/>
        <v>3.5300569880358893E-4</v>
      </c>
    </row>
    <row r="230" spans="1:16" ht="24.9" customHeight="1">
      <c r="A230" s="8" t="str">
        <f>'Pacto original'!A241</f>
        <v>10.2.5</v>
      </c>
      <c r="B230" s="8" t="s">
        <v>1174</v>
      </c>
      <c r="C230" s="4" t="str">
        <f>'Pacto original'!C241</f>
        <v>SEINFRA</v>
      </c>
      <c r="D230" s="33" t="str">
        <f>'Pacto original'!D241</f>
        <v>Piso tátil alerta em placas pré-mioldadas 25x25cm - vermelha</v>
      </c>
      <c r="E230" s="8" t="str">
        <f>'Pacto original'!E241</f>
        <v>m²</v>
      </c>
      <c r="F230" s="9">
        <f>'Pacto original'!F241</f>
        <v>1.38</v>
      </c>
      <c r="G230" s="49"/>
      <c r="H230" s="4" t="str">
        <f t="shared" si="82"/>
        <v>ED-15227</v>
      </c>
      <c r="I230" s="4" t="str">
        <f t="shared" si="83"/>
        <v>SEINFRA</v>
      </c>
      <c r="J230" s="37" t="str">
        <f t="shared" si="84"/>
        <v>Piso tátil alerta em placas pré-mioldadas 25x25cm - vermelha</v>
      </c>
      <c r="K230" s="19" t="str">
        <f t="shared" si="85"/>
        <v>m²</v>
      </c>
      <c r="L230" s="9">
        <v>1.38</v>
      </c>
      <c r="M230" s="45">
        <v>100.55</v>
      </c>
      <c r="N230" s="45">
        <f t="shared" si="88"/>
        <v>131.97187500000001</v>
      </c>
      <c r="O230" s="45">
        <f t="shared" si="89"/>
        <v>182.12118749999999</v>
      </c>
      <c r="P230" s="288">
        <f t="shared" si="81"/>
        <v>6.3846378027385665E-5</v>
      </c>
    </row>
    <row r="231" spans="1:16" ht="24.9" customHeight="1">
      <c r="A231" s="8" t="str">
        <f>'Pacto original'!A242</f>
        <v>10.2.6</v>
      </c>
      <c r="B231" s="8" t="s">
        <v>1175</v>
      </c>
      <c r="C231" s="4" t="str">
        <f>'Pacto original'!C242</f>
        <v>SEINFRA</v>
      </c>
      <c r="D231" s="33" t="str">
        <f>'Pacto original'!D242</f>
        <v>Colchão de areia</v>
      </c>
      <c r="E231" s="8" t="str">
        <f>'Pacto original'!E242</f>
        <v>m³</v>
      </c>
      <c r="F231" s="9">
        <f>'Pacto original'!F242</f>
        <v>27.24</v>
      </c>
      <c r="G231" s="49"/>
      <c r="H231" s="4" t="str">
        <f t="shared" si="82"/>
        <v>ED-9837</v>
      </c>
      <c r="I231" s="4" t="str">
        <f t="shared" si="83"/>
        <v>SEINFRA</v>
      </c>
      <c r="J231" s="37" t="str">
        <f t="shared" si="84"/>
        <v>Colchão de areia</v>
      </c>
      <c r="K231" s="19" t="str">
        <f t="shared" si="85"/>
        <v>m³</v>
      </c>
      <c r="L231" s="9">
        <v>27.24</v>
      </c>
      <c r="M231" s="45">
        <v>185.62</v>
      </c>
      <c r="N231" s="45">
        <f t="shared" si="88"/>
        <v>243.62625</v>
      </c>
      <c r="O231" s="45">
        <f t="shared" si="89"/>
        <v>6636.3790499999996</v>
      </c>
      <c r="P231" s="288">
        <f t="shared" si="81"/>
        <v>2.326520990641589E-3</v>
      </c>
    </row>
    <row r="232" spans="1:16" ht="24.9" customHeight="1">
      <c r="A232" s="8" t="str">
        <f>'Pacto original'!A243</f>
        <v>10.2.7</v>
      </c>
      <c r="B232" s="8">
        <f>'Pacto original'!B243</f>
        <v>98504</v>
      </c>
      <c r="C232" s="4" t="str">
        <f>'Pacto original'!C243</f>
        <v>SINAPI</v>
      </c>
      <c r="D232" s="33" t="str">
        <f>'Pacto original'!D243</f>
        <v>Grama batatais em placas</v>
      </c>
      <c r="E232" s="8" t="str">
        <f>'Pacto original'!E243</f>
        <v>m²</v>
      </c>
      <c r="F232" s="9">
        <f>'Pacto original'!F243</f>
        <v>354.18</v>
      </c>
      <c r="G232" s="49"/>
      <c r="H232" s="4">
        <f t="shared" si="82"/>
        <v>98504</v>
      </c>
      <c r="I232" s="4" t="str">
        <f t="shared" si="83"/>
        <v>SINAPI</v>
      </c>
      <c r="J232" s="37" t="str">
        <f t="shared" si="84"/>
        <v>Grama batatais em placas</v>
      </c>
      <c r="K232" s="19" t="str">
        <f t="shared" si="85"/>
        <v>m²</v>
      </c>
      <c r="L232" s="9">
        <v>354.18</v>
      </c>
      <c r="M232" s="45">
        <v>14.36</v>
      </c>
      <c r="N232" s="45">
        <f t="shared" si="88"/>
        <v>18.8475</v>
      </c>
      <c r="O232" s="45">
        <f t="shared" si="89"/>
        <v>6675.4075499999999</v>
      </c>
      <c r="P232" s="288">
        <f t="shared" si="81"/>
        <v>2.3402032447441866E-3</v>
      </c>
    </row>
    <row r="233" spans="1:16" s="265" customFormat="1" ht="24.9" customHeight="1">
      <c r="A233" s="210"/>
      <c r="B233" s="210"/>
      <c r="C233" s="19"/>
      <c r="D233" s="211"/>
      <c r="E233" s="210"/>
      <c r="F233" s="212"/>
      <c r="G233" s="269"/>
      <c r="H233" s="270"/>
      <c r="I233" s="270"/>
      <c r="J233" s="271"/>
      <c r="K233" s="210"/>
      <c r="L233" s="212"/>
      <c r="M233" s="213"/>
      <c r="N233" s="213"/>
      <c r="O233" s="213"/>
      <c r="P233" s="291"/>
    </row>
    <row r="234" spans="1:16" ht="24.9" customHeight="1">
      <c r="A234" s="228">
        <f>'Pacto original'!A246</f>
        <v>11</v>
      </c>
      <c r="B234" s="220"/>
      <c r="C234" s="221"/>
      <c r="D234" s="230" t="str">
        <f>'Pacto original'!D246</f>
        <v>PINTURAS E ACABAMENTOS</v>
      </c>
      <c r="E234" s="220"/>
      <c r="F234" s="222"/>
      <c r="G234" s="261"/>
      <c r="H234" s="263"/>
      <c r="I234" s="263"/>
      <c r="J234" s="286" t="str">
        <f>D234</f>
        <v>PINTURAS E ACABAMENTOS</v>
      </c>
      <c r="K234" s="220"/>
      <c r="L234" s="222"/>
      <c r="M234" s="227"/>
      <c r="N234" s="227"/>
      <c r="O234" s="7">
        <f>SUM(O235:O247)</f>
        <v>190466.95080000005</v>
      </c>
      <c r="P234" s="290"/>
    </row>
    <row r="235" spans="1:16" ht="24.9" customHeight="1">
      <c r="A235" s="8" t="str">
        <f>'Pacto original'!A247</f>
        <v>11.1</v>
      </c>
      <c r="B235" s="8"/>
      <c r="C235" s="4"/>
      <c r="D235" s="35" t="str">
        <f>'Pacto original'!D247</f>
        <v>EDIFICAÇÃO</v>
      </c>
      <c r="E235" s="8"/>
      <c r="F235" s="9"/>
      <c r="G235" s="49"/>
      <c r="H235" s="14"/>
      <c r="I235" s="14"/>
      <c r="J235" s="287" t="str">
        <f>D235</f>
        <v>EDIFICAÇÃO</v>
      </c>
      <c r="K235" s="8"/>
      <c r="L235" s="9"/>
      <c r="M235" s="213"/>
      <c r="N235" s="213"/>
      <c r="O235" s="213"/>
      <c r="P235" s="294"/>
    </row>
    <row r="236" spans="1:16" ht="24.9" customHeight="1">
      <c r="A236" s="8" t="str">
        <f>'Pacto original'!A248</f>
        <v>11.1.1</v>
      </c>
      <c r="B236" s="8">
        <f>'Pacto original'!B248</f>
        <v>96132</v>
      </c>
      <c r="C236" s="4" t="str">
        <f>'Pacto original'!C248</f>
        <v>SINAPI</v>
      </c>
      <c r="D236" s="33" t="str">
        <f>'Pacto original'!D248</f>
        <v xml:space="preserve">Emassamento de paredes internas e externas com massa acrílica, 2 demãos </v>
      </c>
      <c r="E236" s="8" t="str">
        <f>'Pacto original'!E248</f>
        <v>m²</v>
      </c>
      <c r="F236" s="9">
        <f>'Pacto original'!F248</f>
        <v>3222.29</v>
      </c>
      <c r="G236" s="49"/>
      <c r="H236" s="14">
        <f>B236</f>
        <v>96132</v>
      </c>
      <c r="I236" s="14" t="str">
        <f>C236</f>
        <v>SINAPI</v>
      </c>
      <c r="J236" s="24" t="str">
        <f>D236</f>
        <v xml:space="preserve">Emassamento de paredes internas e externas com massa acrílica, 2 demãos </v>
      </c>
      <c r="K236" s="8" t="str">
        <f>E236</f>
        <v>m²</v>
      </c>
      <c r="L236" s="9">
        <v>3222.29</v>
      </c>
      <c r="M236" s="45">
        <v>17.350000000000001</v>
      </c>
      <c r="N236" s="45">
        <f t="shared" si="88"/>
        <v>22.771875000000001</v>
      </c>
      <c r="O236" s="45">
        <f t="shared" si="89"/>
        <v>73377.585093750007</v>
      </c>
      <c r="P236" s="288">
        <f t="shared" ref="P236:P247" si="90">O236/$N$586</f>
        <v>2.5724041781971265E-2</v>
      </c>
    </row>
    <row r="237" spans="1:16" ht="24.9" customHeight="1">
      <c r="A237" s="8" t="str">
        <f>'Pacto original'!A249</f>
        <v>11.1.2</v>
      </c>
      <c r="B237" s="8">
        <f>'Pacto original'!B249</f>
        <v>88489</v>
      </c>
      <c r="C237" s="4" t="str">
        <f>'Pacto original'!C249</f>
        <v>SINAPI</v>
      </c>
      <c r="D237" s="33" t="str">
        <f>'Pacto original'!D249</f>
        <v>Pintura em látex acrílico sobre paredes internas e externas, 2 demãos</v>
      </c>
      <c r="E237" s="8" t="str">
        <f>'Pacto original'!E249</f>
        <v>m²</v>
      </c>
      <c r="F237" s="9">
        <f>'Pacto original'!F249</f>
        <v>3033.26</v>
      </c>
      <c r="G237" s="49"/>
      <c r="H237" s="14">
        <f t="shared" ref="H237:H247" si="91">B237</f>
        <v>88489</v>
      </c>
      <c r="I237" s="14" t="str">
        <f t="shared" ref="I237:I247" si="92">C237</f>
        <v>SINAPI</v>
      </c>
      <c r="J237" s="24" t="str">
        <f t="shared" ref="J237:J247" si="93">D237</f>
        <v>Pintura em látex acrílico sobre paredes internas e externas, 2 demãos</v>
      </c>
      <c r="K237" s="8" t="str">
        <f t="shared" ref="K237:K247" si="94">E237</f>
        <v>m²</v>
      </c>
      <c r="L237" s="9">
        <v>3033.26</v>
      </c>
      <c r="M237" s="45">
        <v>11.27</v>
      </c>
      <c r="N237" s="45">
        <f t="shared" si="88"/>
        <v>14.791874999999999</v>
      </c>
      <c r="O237" s="45">
        <f t="shared" si="89"/>
        <v>44867.602762499999</v>
      </c>
      <c r="P237" s="288">
        <f t="shared" si="90"/>
        <v>1.572927327391355E-2</v>
      </c>
    </row>
    <row r="238" spans="1:16" ht="24.9" customHeight="1">
      <c r="A238" s="8" t="str">
        <f>'Pacto original'!A250</f>
        <v>11.1.3</v>
      </c>
      <c r="B238" s="8" t="s">
        <v>1176</v>
      </c>
      <c r="C238" s="4" t="str">
        <f>'Pacto original'!C250</f>
        <v>SEINFRA</v>
      </c>
      <c r="D238" s="33" t="str">
        <f>'Pacto original'!D250</f>
        <v>Emassamento de forro com massa corrida PVA</v>
      </c>
      <c r="E238" s="8" t="str">
        <f>'Pacto original'!E250</f>
        <v>m²</v>
      </c>
      <c r="F238" s="9">
        <f>'Pacto original'!F250</f>
        <v>500.86</v>
      </c>
      <c r="G238" s="49"/>
      <c r="H238" s="14" t="str">
        <f t="shared" si="91"/>
        <v>ED-50486</v>
      </c>
      <c r="I238" s="14" t="str">
        <f t="shared" si="92"/>
        <v>SEINFRA</v>
      </c>
      <c r="J238" s="24" t="str">
        <f t="shared" si="93"/>
        <v>Emassamento de forro com massa corrida PVA</v>
      </c>
      <c r="K238" s="8" t="str">
        <f t="shared" si="94"/>
        <v>m²</v>
      </c>
      <c r="L238" s="9">
        <v>500.86</v>
      </c>
      <c r="M238" s="45">
        <v>14.99</v>
      </c>
      <c r="N238" s="45">
        <f t="shared" si="88"/>
        <v>19.674375000000001</v>
      </c>
      <c r="O238" s="45">
        <f t="shared" si="89"/>
        <v>9854.1074625000001</v>
      </c>
      <c r="P238" s="288">
        <f t="shared" si="90"/>
        <v>3.4545627491763264E-3</v>
      </c>
    </row>
    <row r="239" spans="1:16" ht="24.9" customHeight="1">
      <c r="A239" s="8" t="str">
        <f>'Pacto original'!A251</f>
        <v>11.1.4</v>
      </c>
      <c r="B239" s="8" t="s">
        <v>1177</v>
      </c>
      <c r="C239" s="4" t="str">
        <f>'Pacto original'!C251</f>
        <v>SINAPI</v>
      </c>
      <c r="D239" s="33" t="str">
        <f>'Pacto original'!D251</f>
        <v>Pintura em látex PVA sobre teto, 2 demãos</v>
      </c>
      <c r="E239" s="8" t="str">
        <f>'Pacto original'!E251</f>
        <v>m²</v>
      </c>
      <c r="F239" s="9">
        <f>'Pacto original'!F251</f>
        <v>500.86</v>
      </c>
      <c r="G239" s="49"/>
      <c r="H239" s="14" t="str">
        <f t="shared" si="91"/>
        <v>ED-50499</v>
      </c>
      <c r="I239" s="14" t="str">
        <f t="shared" si="92"/>
        <v>SINAPI</v>
      </c>
      <c r="J239" s="24" t="str">
        <f t="shared" si="93"/>
        <v>Pintura em látex PVA sobre teto, 2 demãos</v>
      </c>
      <c r="K239" s="8" t="str">
        <f t="shared" si="94"/>
        <v>m²</v>
      </c>
      <c r="L239" s="9">
        <v>500.86</v>
      </c>
      <c r="M239" s="45">
        <v>15.64</v>
      </c>
      <c r="N239" s="45">
        <f t="shared" si="88"/>
        <v>20.5275</v>
      </c>
      <c r="O239" s="45">
        <f t="shared" si="89"/>
        <v>10281.40365</v>
      </c>
      <c r="P239" s="288">
        <f t="shared" si="90"/>
        <v>3.604360333363425E-3</v>
      </c>
    </row>
    <row r="240" spans="1:16" ht="24.9" customHeight="1">
      <c r="A240" s="8" t="str">
        <f>'Pacto original'!A252</f>
        <v>11.1.5</v>
      </c>
      <c r="B240" s="8">
        <v>102218</v>
      </c>
      <c r="C240" s="4" t="str">
        <f>'Pacto original'!C252</f>
        <v>SINAPI</v>
      </c>
      <c r="D240" s="33" t="str">
        <f>'Pacto original'!D252</f>
        <v>Pintura em esmalte sintético em esquadrias de madeira, 2 demãos</v>
      </c>
      <c r="E240" s="8" t="str">
        <f>'Pacto original'!E252</f>
        <v>m²</v>
      </c>
      <c r="F240" s="9">
        <f>'Pacto original'!F252</f>
        <v>188.92</v>
      </c>
      <c r="G240" s="49"/>
      <c r="H240" s="14">
        <f t="shared" si="91"/>
        <v>102218</v>
      </c>
      <c r="I240" s="14" t="str">
        <f t="shared" si="92"/>
        <v>SINAPI</v>
      </c>
      <c r="J240" s="24" t="str">
        <f t="shared" si="93"/>
        <v>Pintura em esmalte sintético em esquadrias de madeira, 2 demãos</v>
      </c>
      <c r="K240" s="8" t="str">
        <f t="shared" si="94"/>
        <v>m²</v>
      </c>
      <c r="L240" s="9">
        <v>188.92</v>
      </c>
      <c r="M240" s="45">
        <v>16.5</v>
      </c>
      <c r="N240" s="45">
        <f t="shared" si="88"/>
        <v>21.65625</v>
      </c>
      <c r="O240" s="45">
        <f t="shared" si="89"/>
        <v>4091.2987499999999</v>
      </c>
      <c r="P240" s="288">
        <f t="shared" si="90"/>
        <v>1.4342900471998651E-3</v>
      </c>
    </row>
    <row r="241" spans="1:16" ht="24.9" customHeight="1">
      <c r="A241" s="8" t="str">
        <f>'Pacto original'!A253</f>
        <v>11.1.6</v>
      </c>
      <c r="B241" s="8">
        <v>102218</v>
      </c>
      <c r="C241" s="4" t="str">
        <f>'Pacto original'!C253</f>
        <v>SINAPI</v>
      </c>
      <c r="D241" s="33" t="str">
        <f>'Pacto original'!D253</f>
        <v>Pintura em esmalte sintético em rodameio de madeira, 2 demãos</v>
      </c>
      <c r="E241" s="8" t="str">
        <f>'Pacto original'!E253</f>
        <v>m²</v>
      </c>
      <c r="F241" s="9">
        <f>'Pacto original'!F253</f>
        <v>23.86</v>
      </c>
      <c r="G241" s="49"/>
      <c r="H241" s="14">
        <f t="shared" si="91"/>
        <v>102218</v>
      </c>
      <c r="I241" s="14" t="str">
        <f t="shared" si="92"/>
        <v>SINAPI</v>
      </c>
      <c r="J241" s="24" t="str">
        <f t="shared" si="93"/>
        <v>Pintura em esmalte sintético em rodameio de madeira, 2 demãos</v>
      </c>
      <c r="K241" s="8" t="str">
        <f t="shared" si="94"/>
        <v>m²</v>
      </c>
      <c r="L241" s="9">
        <v>23.86</v>
      </c>
      <c r="M241" s="45">
        <v>16.5</v>
      </c>
      <c r="N241" s="45">
        <f t="shared" si="88"/>
        <v>21.65625</v>
      </c>
      <c r="O241" s="45">
        <f t="shared" si="89"/>
        <v>516.71812499999999</v>
      </c>
      <c r="P241" s="288">
        <f t="shared" si="90"/>
        <v>1.8114630809966536E-4</v>
      </c>
    </row>
    <row r="242" spans="1:16" ht="24.9" customHeight="1">
      <c r="A242" s="8" t="str">
        <f>'Pacto original'!A254</f>
        <v>11.1.7</v>
      </c>
      <c r="B242" s="8">
        <f>'Pacto original'!B254</f>
        <v>100742</v>
      </c>
      <c r="C242" s="4" t="str">
        <f>'Pacto original'!C254</f>
        <v>SINAPI</v>
      </c>
      <c r="D242" s="33" t="str">
        <f>'Pacto original'!D254</f>
        <v>Pintura em esmalte sintético em esquadria de ferro, 2 demãos</v>
      </c>
      <c r="E242" s="8" t="str">
        <f>'Pacto original'!E254</f>
        <v>m²</v>
      </c>
      <c r="F242" s="9">
        <f>'Pacto original'!F254</f>
        <v>515.99</v>
      </c>
      <c r="G242" s="49"/>
      <c r="H242" s="14">
        <f t="shared" si="91"/>
        <v>100742</v>
      </c>
      <c r="I242" s="14" t="str">
        <f t="shared" si="92"/>
        <v>SINAPI</v>
      </c>
      <c r="J242" s="24" t="str">
        <f t="shared" si="93"/>
        <v>Pintura em esmalte sintético em esquadria de ferro, 2 demãos</v>
      </c>
      <c r="K242" s="8" t="str">
        <f t="shared" si="94"/>
        <v>m²</v>
      </c>
      <c r="L242" s="9">
        <v>515.99</v>
      </c>
      <c r="M242" s="45">
        <v>24.17</v>
      </c>
      <c r="N242" s="45">
        <f t="shared" si="88"/>
        <v>31.723125000000003</v>
      </c>
      <c r="O242" s="45">
        <f t="shared" si="89"/>
        <v>16368.815268750002</v>
      </c>
      <c r="P242" s="288">
        <f t="shared" si="90"/>
        <v>5.7384293494630069E-3</v>
      </c>
    </row>
    <row r="243" spans="1:16" ht="24.9" customHeight="1">
      <c r="A243" s="8" t="str">
        <f>'Pacto original'!A255</f>
        <v>11.1.8</v>
      </c>
      <c r="B243" s="8">
        <v>102494</v>
      </c>
      <c r="C243" s="4" t="str">
        <f>'Pacto original'!C255</f>
        <v>SINAPI</v>
      </c>
      <c r="D243" s="33" t="str">
        <f>'Pacto original'!D255</f>
        <v>Pintura epóxi à base de água para área molhadas, 2 demãos</v>
      </c>
      <c r="E243" s="8" t="str">
        <f>'Pacto original'!E255</f>
        <v>m²</v>
      </c>
      <c r="F243" s="9">
        <f>'Pacto original'!F255</f>
        <v>189.04</v>
      </c>
      <c r="G243" s="49"/>
      <c r="H243" s="14">
        <f t="shared" si="91"/>
        <v>102494</v>
      </c>
      <c r="I243" s="14" t="str">
        <f t="shared" si="92"/>
        <v>SINAPI</v>
      </c>
      <c r="J243" s="24" t="str">
        <f t="shared" si="93"/>
        <v>Pintura epóxi à base de água para área molhadas, 2 demãos</v>
      </c>
      <c r="K243" s="8" t="str">
        <f t="shared" si="94"/>
        <v>m²</v>
      </c>
      <c r="L243" s="9">
        <v>189.04</v>
      </c>
      <c r="M243" s="45">
        <v>75.040000000000006</v>
      </c>
      <c r="N243" s="45">
        <f t="shared" si="88"/>
        <v>98.490000000000009</v>
      </c>
      <c r="O243" s="45">
        <f t="shared" si="89"/>
        <v>18618.549600000002</v>
      </c>
      <c r="P243" s="288">
        <f t="shared" si="90"/>
        <v>6.52712060799203E-3</v>
      </c>
    </row>
    <row r="244" spans="1:16" ht="24.9" customHeight="1">
      <c r="A244" s="8" t="str">
        <f>'Pacto original'!A256</f>
        <v>11.1.9</v>
      </c>
      <c r="B244" s="8">
        <f>'Pacto original'!B256</f>
        <v>100742</v>
      </c>
      <c r="C244" s="4" t="str">
        <f>'Pacto original'!C256</f>
        <v>SINAPI</v>
      </c>
      <c r="D244" s="33" t="str">
        <f>'Pacto original'!D256</f>
        <v>Pintura de esmalte sintético para estrutura metálica, 2 demãos</v>
      </c>
      <c r="E244" s="8" t="str">
        <f>'Pacto original'!E256</f>
        <v>m²</v>
      </c>
      <c r="F244" s="9">
        <f>'Pacto original'!F256</f>
        <v>247.08</v>
      </c>
      <c r="G244" s="57"/>
      <c r="H244" s="14">
        <f t="shared" si="91"/>
        <v>100742</v>
      </c>
      <c r="I244" s="14" t="str">
        <f t="shared" si="92"/>
        <v>SINAPI</v>
      </c>
      <c r="J244" s="24" t="str">
        <f t="shared" si="93"/>
        <v>Pintura de esmalte sintético para estrutura metálica, 2 demãos</v>
      </c>
      <c r="K244" s="8" t="str">
        <f t="shared" si="94"/>
        <v>m²</v>
      </c>
      <c r="L244" s="22">
        <v>247.08</v>
      </c>
      <c r="M244" s="45">
        <v>24.17</v>
      </c>
      <c r="N244" s="45">
        <f t="shared" ref="N244:N261" si="95">M244+(M244*$F$5)</f>
        <v>31.723125000000003</v>
      </c>
      <c r="O244" s="45">
        <f t="shared" ref="O244:O261" si="96">L244*N244</f>
        <v>7838.1497250000011</v>
      </c>
      <c r="P244" s="288">
        <f t="shared" si="90"/>
        <v>2.7478267479317808E-3</v>
      </c>
    </row>
    <row r="245" spans="1:16" ht="24.9" customHeight="1">
      <c r="A245" s="8" t="str">
        <f>'Pacto original'!A257</f>
        <v>11.2</v>
      </c>
      <c r="B245" s="8"/>
      <c r="C245" s="4"/>
      <c r="D245" s="35" t="str">
        <f>'Pacto original'!D257</f>
        <v>MURETA</v>
      </c>
      <c r="E245" s="8"/>
      <c r="F245" s="9"/>
      <c r="G245" s="49"/>
      <c r="H245" s="14"/>
      <c r="I245" s="14"/>
      <c r="J245" s="287" t="str">
        <f t="shared" si="93"/>
        <v>MURETA</v>
      </c>
      <c r="K245" s="8"/>
      <c r="L245" s="23"/>
      <c r="M245" s="213"/>
      <c r="N245" s="213"/>
      <c r="O245" s="213"/>
      <c r="P245" s="288"/>
    </row>
    <row r="246" spans="1:16" ht="24.9" customHeight="1">
      <c r="A246" s="8" t="str">
        <f>'Pacto original'!A258</f>
        <v>11.2.1</v>
      </c>
      <c r="B246" s="8">
        <f>'Pacto original'!B258</f>
        <v>96135</v>
      </c>
      <c r="C246" s="4" t="str">
        <f>'Pacto original'!C258</f>
        <v>SINAPI</v>
      </c>
      <c r="D246" s="33" t="str">
        <f>'Pacto original'!D258</f>
        <v xml:space="preserve">Emassamento de paredes internas e externas com massa acrílica, 2 demãos </v>
      </c>
      <c r="E246" s="8" t="str">
        <f>'Pacto original'!E258</f>
        <v>m²</v>
      </c>
      <c r="F246" s="9">
        <f>'Pacto original'!F258</f>
        <v>91.79</v>
      </c>
      <c r="G246" s="49"/>
      <c r="H246" s="14">
        <f t="shared" si="91"/>
        <v>96135</v>
      </c>
      <c r="I246" s="14" t="str">
        <f t="shared" si="92"/>
        <v>SINAPI</v>
      </c>
      <c r="J246" s="24" t="str">
        <f t="shared" si="93"/>
        <v xml:space="preserve">Emassamento de paredes internas e externas com massa acrílica, 2 demãos </v>
      </c>
      <c r="K246" s="8" t="str">
        <f t="shared" si="94"/>
        <v>m²</v>
      </c>
      <c r="L246" s="23">
        <v>91.79</v>
      </c>
      <c r="M246" s="45">
        <v>27.35</v>
      </c>
      <c r="N246" s="45">
        <f t="shared" si="95"/>
        <v>35.896875000000001</v>
      </c>
      <c r="O246" s="45">
        <f t="shared" si="96"/>
        <v>3294.9741562500003</v>
      </c>
      <c r="P246" s="288">
        <f t="shared" si="90"/>
        <v>1.1551218639533835E-3</v>
      </c>
    </row>
    <row r="247" spans="1:16" ht="24.9" customHeight="1">
      <c r="A247" s="8" t="str">
        <f>'Pacto original'!A259</f>
        <v>11.2.2</v>
      </c>
      <c r="B247" s="8">
        <f>'Pacto original'!B259</f>
        <v>88489</v>
      </c>
      <c r="C247" s="4" t="str">
        <f>'Pacto original'!C259</f>
        <v>SINAPI</v>
      </c>
      <c r="D247" s="33" t="str">
        <f>'Pacto original'!D259</f>
        <v>Pintura em látex acrílico sobre paredes internas e externas, 2 demãos</v>
      </c>
      <c r="E247" s="8" t="str">
        <f>'Pacto original'!E259</f>
        <v>m²</v>
      </c>
      <c r="F247" s="9">
        <f>'Pacto original'!F259</f>
        <v>91.79</v>
      </c>
      <c r="G247" s="49"/>
      <c r="H247" s="14">
        <f t="shared" si="91"/>
        <v>88489</v>
      </c>
      <c r="I247" s="14" t="str">
        <f t="shared" si="92"/>
        <v>SINAPI</v>
      </c>
      <c r="J247" s="24" t="str">
        <f t="shared" si="93"/>
        <v>Pintura em látex acrílico sobre paredes internas e externas, 2 demãos</v>
      </c>
      <c r="K247" s="8" t="str">
        <f t="shared" si="94"/>
        <v>m²</v>
      </c>
      <c r="L247" s="23">
        <v>91.79</v>
      </c>
      <c r="M247" s="45">
        <v>11.27</v>
      </c>
      <c r="N247" s="45">
        <f t="shared" si="95"/>
        <v>14.791874999999999</v>
      </c>
      <c r="O247" s="45">
        <f t="shared" si="96"/>
        <v>1357.7462062500001</v>
      </c>
      <c r="P247" s="288">
        <f t="shared" si="90"/>
        <v>4.7598623059431932E-4</v>
      </c>
    </row>
    <row r="248" spans="1:16" s="265" customFormat="1" ht="24.9" customHeight="1">
      <c r="A248" s="210"/>
      <c r="B248" s="210"/>
      <c r="C248" s="19"/>
      <c r="D248" s="211"/>
      <c r="E248" s="210"/>
      <c r="F248" s="212"/>
      <c r="G248" s="269"/>
      <c r="H248" s="18"/>
      <c r="I248" s="18"/>
      <c r="J248" s="37"/>
      <c r="K248" s="18"/>
      <c r="L248" s="272"/>
      <c r="M248" s="213"/>
      <c r="N248" s="213"/>
      <c r="O248" s="213"/>
      <c r="P248" s="291"/>
    </row>
    <row r="249" spans="1:16" ht="24.9" customHeight="1">
      <c r="A249" s="228">
        <f>'Pacto original'!A262</f>
        <v>12</v>
      </c>
      <c r="B249" s="220"/>
      <c r="C249" s="221"/>
      <c r="D249" s="230" t="str">
        <f>'Pacto original'!D262</f>
        <v xml:space="preserve">INSTALAÇÃO HIDRÁULICA </v>
      </c>
      <c r="E249" s="220"/>
      <c r="F249" s="222"/>
      <c r="G249" s="261"/>
      <c r="H249" s="224"/>
      <c r="I249" s="224"/>
      <c r="J249" s="225" t="str">
        <f>D249</f>
        <v xml:space="preserve">INSTALAÇÃO HIDRÁULICA </v>
      </c>
      <c r="K249" s="224"/>
      <c r="L249" s="264"/>
      <c r="M249" s="227"/>
      <c r="N249" s="227"/>
      <c r="O249" s="7">
        <f>SUM(O250:O319)</f>
        <v>48703.580624999995</v>
      </c>
      <c r="P249" s="290"/>
    </row>
    <row r="250" spans="1:16" ht="24.9" customHeight="1">
      <c r="A250" s="8" t="str">
        <f>'Pacto original'!A263</f>
        <v>12.1</v>
      </c>
      <c r="B250" s="8"/>
      <c r="C250" s="4"/>
      <c r="D250" s="35" t="str">
        <f>'Pacto original'!D263</f>
        <v>TUBULAÇÕES E CONEXÕES DE PVC RÍGIDO</v>
      </c>
      <c r="E250" s="8"/>
      <c r="F250" s="9"/>
      <c r="G250" s="49"/>
      <c r="H250" s="15"/>
      <c r="I250" s="18"/>
      <c r="J250" s="36" t="str">
        <f>D250</f>
        <v>TUBULAÇÕES E CONEXÕES DE PVC RÍGIDO</v>
      </c>
      <c r="K250" s="18"/>
      <c r="L250" s="23"/>
      <c r="M250" s="213"/>
      <c r="N250" s="213"/>
      <c r="O250" s="213"/>
      <c r="P250" s="294"/>
    </row>
    <row r="251" spans="1:16" ht="24.9" customHeight="1">
      <c r="A251" s="8" t="str">
        <f>'Pacto original'!A264</f>
        <v>12.1.1</v>
      </c>
      <c r="B251" s="8">
        <f>'Pacto original'!B264</f>
        <v>89401</v>
      </c>
      <c r="C251" s="4" t="str">
        <f>'Pacto original'!C264</f>
        <v>SINAPI</v>
      </c>
      <c r="D251" s="33" t="str">
        <f>'Pacto original'!D264</f>
        <v>Tubo PVC soldável Ø 20 mm</v>
      </c>
      <c r="E251" s="8" t="str">
        <f>'Pacto original'!E264</f>
        <v>m</v>
      </c>
      <c r="F251" s="9">
        <f>'Pacto original'!F264</f>
        <v>49</v>
      </c>
      <c r="G251" s="49"/>
      <c r="H251" s="15">
        <f>B251</f>
        <v>89401</v>
      </c>
      <c r="I251" s="18" t="str">
        <f>C251</f>
        <v>SINAPI</v>
      </c>
      <c r="J251" s="34" t="str">
        <f>D251</f>
        <v>Tubo PVC soldável Ø 20 mm</v>
      </c>
      <c r="K251" s="18" t="str">
        <f>E251</f>
        <v>m</v>
      </c>
      <c r="L251" s="23">
        <v>24.5</v>
      </c>
      <c r="M251" s="45">
        <v>9.59</v>
      </c>
      <c r="N251" s="45">
        <f t="shared" si="95"/>
        <v>12.586874999999999</v>
      </c>
      <c r="O251" s="45">
        <f t="shared" si="96"/>
        <v>308.37843749999996</v>
      </c>
      <c r="P251" s="288">
        <f t="shared" ref="P251:P314" si="97">O251/$N$586</f>
        <v>1.081084884542581E-4</v>
      </c>
    </row>
    <row r="252" spans="1:16" ht="24.9" customHeight="1">
      <c r="A252" s="8" t="str">
        <f>'Pacto original'!A265</f>
        <v>12.1.2</v>
      </c>
      <c r="B252" s="8">
        <f>'Pacto original'!B265</f>
        <v>89446</v>
      </c>
      <c r="C252" s="4" t="str">
        <f>'Pacto original'!C265</f>
        <v>SINAPI</v>
      </c>
      <c r="D252" s="33" t="str">
        <f>'Pacto original'!D265</f>
        <v>Tubo PVC soldável Ø 25 mm</v>
      </c>
      <c r="E252" s="8" t="str">
        <f>'Pacto original'!E265</f>
        <v>m</v>
      </c>
      <c r="F252" s="9">
        <f>'Pacto original'!F265</f>
        <v>285</v>
      </c>
      <c r="G252" s="49"/>
      <c r="H252" s="15">
        <f t="shared" ref="H252:H315" si="98">B252</f>
        <v>89446</v>
      </c>
      <c r="I252" s="18" t="str">
        <f t="shared" ref="I252:I315" si="99">C252</f>
        <v>SINAPI</v>
      </c>
      <c r="J252" s="34" t="str">
        <f t="shared" ref="J252:J315" si="100">D252</f>
        <v>Tubo PVC soldável Ø 25 mm</v>
      </c>
      <c r="K252" s="18" t="str">
        <f t="shared" ref="K252:K315" si="101">E252</f>
        <v>m</v>
      </c>
      <c r="L252" s="23">
        <v>142.5</v>
      </c>
      <c r="M252" s="45">
        <v>4.96</v>
      </c>
      <c r="N252" s="45">
        <f t="shared" si="95"/>
        <v>6.51</v>
      </c>
      <c r="O252" s="45">
        <f t="shared" si="96"/>
        <v>927.67499999999995</v>
      </c>
      <c r="P252" s="288">
        <f t="shared" si="97"/>
        <v>3.2521580574777992E-4</v>
      </c>
    </row>
    <row r="253" spans="1:16" ht="24.9" customHeight="1">
      <c r="A253" s="8" t="str">
        <f>'Pacto original'!A266</f>
        <v>12.1.3</v>
      </c>
      <c r="B253" s="8">
        <f>'Pacto original'!B266</f>
        <v>89447</v>
      </c>
      <c r="C253" s="4" t="str">
        <f>'Pacto original'!C266</f>
        <v>SINAPI</v>
      </c>
      <c r="D253" s="33" t="str">
        <f>'Pacto original'!D266</f>
        <v>Tubo PVC soldável Ø 32 mm</v>
      </c>
      <c r="E253" s="8" t="str">
        <f>'Pacto original'!E266</f>
        <v>m</v>
      </c>
      <c r="F253" s="9">
        <f>'Pacto original'!F266</f>
        <v>17</v>
      </c>
      <c r="G253" s="49"/>
      <c r="H253" s="15">
        <f t="shared" si="98"/>
        <v>89447</v>
      </c>
      <c r="I253" s="18" t="str">
        <f t="shared" si="99"/>
        <v>SINAPI</v>
      </c>
      <c r="J253" s="34" t="str">
        <f t="shared" si="100"/>
        <v>Tubo PVC soldável Ø 32 mm</v>
      </c>
      <c r="K253" s="18" t="str">
        <f t="shared" si="101"/>
        <v>m</v>
      </c>
      <c r="L253" s="23">
        <v>8.5</v>
      </c>
      <c r="M253" s="45">
        <v>9.9</v>
      </c>
      <c r="N253" s="45">
        <f t="shared" si="95"/>
        <v>12.99375</v>
      </c>
      <c r="O253" s="45">
        <f t="shared" si="96"/>
        <v>110.44687500000001</v>
      </c>
      <c r="P253" s="288">
        <f t="shared" si="97"/>
        <v>3.8719453952568874E-5</v>
      </c>
    </row>
    <row r="254" spans="1:16" ht="24.9" customHeight="1">
      <c r="A254" s="8" t="str">
        <f>'Pacto original'!A267</f>
        <v>12.1.4</v>
      </c>
      <c r="B254" s="8">
        <f>'Pacto original'!B267</f>
        <v>89449</v>
      </c>
      <c r="C254" s="4" t="str">
        <f>'Pacto original'!C267</f>
        <v>SINAPI</v>
      </c>
      <c r="D254" s="33" t="str">
        <f>'Pacto original'!D267</f>
        <v>Tubo PVC soldável Ø 50 mm</v>
      </c>
      <c r="E254" s="8" t="str">
        <f>'Pacto original'!E267</f>
        <v>m</v>
      </c>
      <c r="F254" s="9">
        <f>'Pacto original'!F267</f>
        <v>115</v>
      </c>
      <c r="G254" s="49"/>
      <c r="H254" s="15">
        <f t="shared" si="98"/>
        <v>89449</v>
      </c>
      <c r="I254" s="18" t="str">
        <f t="shared" si="99"/>
        <v>SINAPI</v>
      </c>
      <c r="J254" s="34" t="str">
        <f t="shared" si="100"/>
        <v>Tubo PVC soldável Ø 50 mm</v>
      </c>
      <c r="K254" s="18" t="str">
        <f t="shared" si="101"/>
        <v>m</v>
      </c>
      <c r="L254" s="23">
        <v>57.5</v>
      </c>
      <c r="M254" s="45">
        <v>16.809999999999999</v>
      </c>
      <c r="N254" s="45">
        <f t="shared" si="95"/>
        <v>22.063124999999999</v>
      </c>
      <c r="O254" s="45">
        <f t="shared" si="96"/>
        <v>1268.6296875</v>
      </c>
      <c r="P254" s="288">
        <f t="shared" si="97"/>
        <v>4.4474457759006845E-4</v>
      </c>
    </row>
    <row r="255" spans="1:16" ht="24.9" customHeight="1">
      <c r="A255" s="8" t="str">
        <f>'Pacto original'!A268</f>
        <v>12.1.5</v>
      </c>
      <c r="B255" s="8">
        <f>'Pacto original'!B268</f>
        <v>89450</v>
      </c>
      <c r="C255" s="4" t="str">
        <f>'Pacto original'!C268</f>
        <v>SINAPI</v>
      </c>
      <c r="D255" s="33" t="str">
        <f>'Pacto original'!D268</f>
        <v>Tubo PVC soldável Ø 60 mm</v>
      </c>
      <c r="E255" s="8" t="str">
        <f>'Pacto original'!E268</f>
        <v>m</v>
      </c>
      <c r="F255" s="9">
        <f>'Pacto original'!F268</f>
        <v>26</v>
      </c>
      <c r="G255" s="49"/>
      <c r="H255" s="15">
        <f t="shared" si="98"/>
        <v>89450</v>
      </c>
      <c r="I255" s="18" t="str">
        <f t="shared" si="99"/>
        <v>SINAPI</v>
      </c>
      <c r="J255" s="34" t="str">
        <f t="shared" si="100"/>
        <v>Tubo PVC soldável Ø 60 mm</v>
      </c>
      <c r="K255" s="18" t="str">
        <f t="shared" si="101"/>
        <v>m</v>
      </c>
      <c r="L255" s="23">
        <v>13</v>
      </c>
      <c r="M255" s="45">
        <v>26.94</v>
      </c>
      <c r="N255" s="45">
        <f t="shared" si="95"/>
        <v>35.358750000000001</v>
      </c>
      <c r="O255" s="45">
        <f t="shared" si="96"/>
        <v>459.66374999999999</v>
      </c>
      <c r="P255" s="288">
        <f t="shared" si="97"/>
        <v>1.6114470782256293E-4</v>
      </c>
    </row>
    <row r="256" spans="1:16" ht="24.9" customHeight="1">
      <c r="A256" s="8" t="str">
        <f>'Pacto original'!A269</f>
        <v>12.1.6</v>
      </c>
      <c r="B256" s="8">
        <f>'Pacto original'!B269</f>
        <v>89451</v>
      </c>
      <c r="C256" s="4" t="str">
        <f>'Pacto original'!C269</f>
        <v>SINAPI</v>
      </c>
      <c r="D256" s="33" t="str">
        <f>'Pacto original'!D269</f>
        <v>Tubo PVC soldável Ø 75mm</v>
      </c>
      <c r="E256" s="8" t="str">
        <f>'Pacto original'!E269</f>
        <v>m</v>
      </c>
      <c r="F256" s="9">
        <f>'Pacto original'!F269</f>
        <v>64</v>
      </c>
      <c r="G256" s="49"/>
      <c r="H256" s="15">
        <f t="shared" si="98"/>
        <v>89451</v>
      </c>
      <c r="I256" s="18" t="str">
        <f t="shared" si="99"/>
        <v>SINAPI</v>
      </c>
      <c r="J256" s="34" t="str">
        <f t="shared" si="100"/>
        <v>Tubo PVC soldável Ø 75mm</v>
      </c>
      <c r="K256" s="18" t="str">
        <f t="shared" si="101"/>
        <v>m</v>
      </c>
      <c r="L256" s="23">
        <v>32</v>
      </c>
      <c r="M256" s="45">
        <v>43.92</v>
      </c>
      <c r="N256" s="45">
        <f t="shared" si="95"/>
        <v>57.645000000000003</v>
      </c>
      <c r="O256" s="45">
        <f t="shared" si="96"/>
        <v>1844.64</v>
      </c>
      <c r="P256" s="288">
        <f t="shared" si="97"/>
        <v>6.4667699777894714E-4</v>
      </c>
    </row>
    <row r="257" spans="1:16" ht="24.9" customHeight="1">
      <c r="A257" s="8" t="str">
        <f>'Pacto original'!A270</f>
        <v>12.1.7</v>
      </c>
      <c r="B257" s="8">
        <f>'Pacto original'!B270</f>
        <v>89452</v>
      </c>
      <c r="C257" s="4" t="str">
        <f>'Pacto original'!C270</f>
        <v>SINAPI</v>
      </c>
      <c r="D257" s="33" t="str">
        <f>'Pacto original'!D270</f>
        <v>Tubo PVC soldável Ø 85mm</v>
      </c>
      <c r="E257" s="8" t="str">
        <f>'Pacto original'!E270</f>
        <v>m</v>
      </c>
      <c r="F257" s="9">
        <f>'Pacto original'!F270</f>
        <v>125</v>
      </c>
      <c r="G257" s="49"/>
      <c r="H257" s="15">
        <f t="shared" si="98"/>
        <v>89452</v>
      </c>
      <c r="I257" s="18" t="str">
        <f t="shared" si="99"/>
        <v>SINAPI</v>
      </c>
      <c r="J257" s="34" t="str">
        <f t="shared" si="100"/>
        <v>Tubo PVC soldável Ø 85mm</v>
      </c>
      <c r="K257" s="18" t="str">
        <f t="shared" si="101"/>
        <v>m</v>
      </c>
      <c r="L257" s="23">
        <v>125</v>
      </c>
      <c r="M257" s="45">
        <v>60.53</v>
      </c>
      <c r="N257" s="45">
        <f t="shared" si="95"/>
        <v>79.445625000000007</v>
      </c>
      <c r="O257" s="45">
        <f t="shared" si="96"/>
        <v>9930.703125</v>
      </c>
      <c r="P257" s="288">
        <f t="shared" si="97"/>
        <v>3.4814149550638652E-3</v>
      </c>
    </row>
    <row r="258" spans="1:16" ht="24.9" customHeight="1">
      <c r="A258" s="8" t="str">
        <f>'Pacto original'!A271</f>
        <v>12.1.8</v>
      </c>
      <c r="B258" s="8">
        <f>'Pacto original'!B271</f>
        <v>89714</v>
      </c>
      <c r="C258" s="4" t="str">
        <f>'Pacto original'!C271</f>
        <v>SINAPI</v>
      </c>
      <c r="D258" s="33" t="str">
        <f>'Pacto original'!D271</f>
        <v>Tubo PVC soldável Ø 110mm</v>
      </c>
      <c r="E258" s="8" t="str">
        <f>'Pacto original'!E271</f>
        <v>m</v>
      </c>
      <c r="F258" s="9">
        <f>'Pacto original'!F271</f>
        <v>59</v>
      </c>
      <c r="G258" s="49"/>
      <c r="H258" s="15">
        <f t="shared" si="98"/>
        <v>89714</v>
      </c>
      <c r="I258" s="18" t="str">
        <f t="shared" si="99"/>
        <v>SINAPI</v>
      </c>
      <c r="J258" s="34" t="str">
        <f t="shared" si="100"/>
        <v>Tubo PVC soldável Ø 110mm</v>
      </c>
      <c r="K258" s="18" t="str">
        <f t="shared" si="101"/>
        <v>m</v>
      </c>
      <c r="L258" s="23">
        <v>59</v>
      </c>
      <c r="M258" s="45">
        <v>33.4</v>
      </c>
      <c r="N258" s="45">
        <f t="shared" si="95"/>
        <v>43.837499999999999</v>
      </c>
      <c r="O258" s="45">
        <f t="shared" si="96"/>
        <v>2586.4124999999999</v>
      </c>
      <c r="P258" s="288">
        <f t="shared" si="97"/>
        <v>9.0672080759277745E-4</v>
      </c>
    </row>
    <row r="259" spans="1:16" ht="24.9" customHeight="1">
      <c r="A259" s="8" t="str">
        <f>'Pacto original'!A272</f>
        <v>12.1.9</v>
      </c>
      <c r="B259" s="8">
        <f>'Pacto original'!B272</f>
        <v>94715</v>
      </c>
      <c r="C259" s="4" t="str">
        <f>'Pacto original'!C272</f>
        <v>SINAPI</v>
      </c>
      <c r="D259" s="33" t="str">
        <f>'Pacto original'!D272</f>
        <v>Adaptador soldavel com flange livre para caixa d'agua - 100mm - 4"</v>
      </c>
      <c r="E259" s="8" t="str">
        <f>'Pacto original'!E272</f>
        <v>un</v>
      </c>
      <c r="F259" s="9">
        <f>'Pacto original'!F272</f>
        <v>4</v>
      </c>
      <c r="G259" s="49"/>
      <c r="H259" s="15">
        <f t="shared" si="98"/>
        <v>94715</v>
      </c>
      <c r="I259" s="18" t="str">
        <f t="shared" si="99"/>
        <v>SINAPI</v>
      </c>
      <c r="J259" s="34" t="str">
        <f t="shared" si="100"/>
        <v>Adaptador soldavel com flange livre para caixa d'agua - 100mm - 4"</v>
      </c>
      <c r="K259" s="18" t="str">
        <f t="shared" si="101"/>
        <v>un</v>
      </c>
      <c r="L259" s="23">
        <v>2</v>
      </c>
      <c r="M259" s="45">
        <v>273.13</v>
      </c>
      <c r="N259" s="45">
        <f t="shared" si="95"/>
        <v>358.48312499999997</v>
      </c>
      <c r="O259" s="45">
        <f t="shared" si="96"/>
        <v>716.96624999999995</v>
      </c>
      <c r="P259" s="288">
        <f t="shared" si="97"/>
        <v>2.5134746186726407E-4</v>
      </c>
    </row>
    <row r="260" spans="1:16" ht="24.9" customHeight="1">
      <c r="A260" s="8" t="str">
        <f>'Pacto original'!A273</f>
        <v>12.1.10</v>
      </c>
      <c r="B260" s="8">
        <f>'Pacto original'!B273</f>
        <v>94714</v>
      </c>
      <c r="C260" s="4" t="str">
        <f>'Pacto original'!C273</f>
        <v>SINAPI</v>
      </c>
      <c r="D260" s="33" t="str">
        <f>'Pacto original'!D273</f>
        <v>Adaptador soldavel com flange livre para caixa d'agua - 85mm - 3"</v>
      </c>
      <c r="E260" s="8" t="str">
        <f>'Pacto original'!E273</f>
        <v>un</v>
      </c>
      <c r="F260" s="9">
        <f>'Pacto original'!F273</f>
        <v>4</v>
      </c>
      <c r="G260" s="49"/>
      <c r="H260" s="15">
        <f t="shared" si="98"/>
        <v>94714</v>
      </c>
      <c r="I260" s="18" t="str">
        <f t="shared" si="99"/>
        <v>SINAPI</v>
      </c>
      <c r="J260" s="34" t="str">
        <f t="shared" si="100"/>
        <v>Adaptador soldavel com flange livre para caixa d'agua - 85mm - 3"</v>
      </c>
      <c r="K260" s="18" t="str">
        <f t="shared" si="101"/>
        <v>un</v>
      </c>
      <c r="L260" s="23">
        <v>2</v>
      </c>
      <c r="M260" s="45">
        <v>309.27999999999997</v>
      </c>
      <c r="N260" s="45">
        <f t="shared" si="95"/>
        <v>405.92999999999995</v>
      </c>
      <c r="O260" s="45">
        <f t="shared" si="96"/>
        <v>811.8599999999999</v>
      </c>
      <c r="P260" s="288">
        <f t="shared" si="97"/>
        <v>2.8461444369460486E-4</v>
      </c>
    </row>
    <row r="261" spans="1:16" ht="24.9" customHeight="1">
      <c r="A261" s="8" t="str">
        <f>'Pacto original'!A274</f>
        <v>12.1.11</v>
      </c>
      <c r="B261" s="8">
        <v>94703</v>
      </c>
      <c r="C261" s="4" t="str">
        <f>'Pacto original'!C274</f>
        <v>SINAPI</v>
      </c>
      <c r="D261" s="33" t="str">
        <f>'Pacto original'!D274</f>
        <v>Adaptador soldavel com flange livre para caixa d'agua - 20mm - 1/2"</v>
      </c>
      <c r="E261" s="8" t="str">
        <f>'Pacto original'!E274</f>
        <v>un</v>
      </c>
      <c r="F261" s="9">
        <f>'Pacto original'!F274</f>
        <v>3</v>
      </c>
      <c r="G261" s="49"/>
      <c r="H261" s="15">
        <f t="shared" si="98"/>
        <v>94703</v>
      </c>
      <c r="I261" s="18" t="str">
        <f t="shared" si="99"/>
        <v>SINAPI</v>
      </c>
      <c r="J261" s="34" t="str">
        <f t="shared" si="100"/>
        <v>Adaptador soldavel com flange livre para caixa d'agua - 20mm - 1/2"</v>
      </c>
      <c r="K261" s="18" t="str">
        <f t="shared" si="101"/>
        <v>un</v>
      </c>
      <c r="L261" s="23">
        <v>2</v>
      </c>
      <c r="M261" s="45">
        <v>19.100000000000001</v>
      </c>
      <c r="N261" s="45">
        <f t="shared" si="95"/>
        <v>25.068750000000001</v>
      </c>
      <c r="O261" s="45">
        <f t="shared" si="96"/>
        <v>50.137500000000003</v>
      </c>
      <c r="P261" s="288">
        <f t="shared" si="97"/>
        <v>1.7576745585123364E-5</v>
      </c>
    </row>
    <row r="262" spans="1:16" ht="24.9" customHeight="1">
      <c r="A262" s="8" t="str">
        <f>'Pacto original'!A275</f>
        <v>12.1.12</v>
      </c>
      <c r="B262" s="8">
        <f>'Pacto original'!B275</f>
        <v>89616</v>
      </c>
      <c r="C262" s="4" t="str">
        <f>'Pacto original'!C275</f>
        <v>SINAPI</v>
      </c>
      <c r="D262" s="33" t="str">
        <f>'Pacto original'!D275</f>
        <v>Adaptador sol. curto com bolsa-rosca para registro - 110mm - 4"</v>
      </c>
      <c r="E262" s="8" t="str">
        <f>'Pacto original'!E275</f>
        <v>un</v>
      </c>
      <c r="F262" s="9">
        <f>'Pacto original'!F275</f>
        <v>4</v>
      </c>
      <c r="G262" s="23"/>
      <c r="H262" s="15">
        <f t="shared" si="98"/>
        <v>89616</v>
      </c>
      <c r="I262" s="18" t="str">
        <f t="shared" si="99"/>
        <v>SINAPI</v>
      </c>
      <c r="J262" s="34" t="str">
        <f t="shared" si="100"/>
        <v>Adaptador sol. curto com bolsa-rosca para registro - 110mm - 4"</v>
      </c>
      <c r="K262" s="18" t="str">
        <f t="shared" si="101"/>
        <v>un</v>
      </c>
      <c r="L262" s="16">
        <v>2</v>
      </c>
      <c r="M262" s="45">
        <v>36.35</v>
      </c>
      <c r="N262" s="45">
        <f t="shared" ref="N262:N275" si="102">M262+(M262*$F$5)</f>
        <v>47.709375000000001</v>
      </c>
      <c r="O262" s="45">
        <f t="shared" ref="O262:O275" si="103">L262*N262</f>
        <v>95.418750000000003</v>
      </c>
      <c r="P262" s="288">
        <f t="shared" si="97"/>
        <v>3.3451031519331635E-5</v>
      </c>
    </row>
    <row r="263" spans="1:16" ht="24.9" customHeight="1">
      <c r="A263" s="8" t="str">
        <f>'Pacto original'!A276</f>
        <v>12.1.13</v>
      </c>
      <c r="B263" s="8">
        <f>'Pacto original'!B276</f>
        <v>89422</v>
      </c>
      <c r="C263" s="4" t="str">
        <f>'Pacto original'!C276</f>
        <v>SINAPI</v>
      </c>
      <c r="D263" s="33" t="str">
        <f>'Pacto original'!D276</f>
        <v>Adaptador sol. curto com bolsa-rosca para registro - 20mm - 1/2"</v>
      </c>
      <c r="E263" s="8" t="str">
        <f>'Pacto original'!E276</f>
        <v>un</v>
      </c>
      <c r="F263" s="9">
        <f>'Pacto original'!F276</f>
        <v>4</v>
      </c>
      <c r="G263" s="23"/>
      <c r="H263" s="15">
        <f t="shared" si="98"/>
        <v>89422</v>
      </c>
      <c r="I263" s="18" t="str">
        <f t="shared" si="99"/>
        <v>SINAPI</v>
      </c>
      <c r="J263" s="34" t="str">
        <f t="shared" si="100"/>
        <v>Adaptador sol. curto com bolsa-rosca para registro - 20mm - 1/2"</v>
      </c>
      <c r="K263" s="18" t="str">
        <f t="shared" si="101"/>
        <v>un</v>
      </c>
      <c r="L263" s="23">
        <v>3</v>
      </c>
      <c r="M263" s="45">
        <v>3.16</v>
      </c>
      <c r="N263" s="45">
        <f t="shared" si="102"/>
        <v>4.1475</v>
      </c>
      <c r="O263" s="45">
        <f t="shared" si="103"/>
        <v>12.442499999999999</v>
      </c>
      <c r="P263" s="288">
        <f t="shared" si="97"/>
        <v>4.3619777001824466E-6</v>
      </c>
    </row>
    <row r="264" spans="1:16" ht="24.9" customHeight="1">
      <c r="A264" s="8" t="str">
        <f>'Pacto original'!A277</f>
        <v>12.1.14</v>
      </c>
      <c r="B264" s="8">
        <f>'Pacto original'!B277</f>
        <v>89538</v>
      </c>
      <c r="C264" s="4" t="str">
        <f>'Pacto original'!C277</f>
        <v>SINAPI</v>
      </c>
      <c r="D264" s="33" t="str">
        <f>'Pacto original'!D277</f>
        <v>Adaptador sol. curto com bolsa-rosca para registro - 25mm - 3/4"</v>
      </c>
      <c r="E264" s="8" t="str">
        <f>'Pacto original'!E277</f>
        <v>un</v>
      </c>
      <c r="F264" s="9">
        <f>'Pacto original'!F277</f>
        <v>92</v>
      </c>
      <c r="G264" s="49"/>
      <c r="H264" s="15">
        <f t="shared" si="98"/>
        <v>89538</v>
      </c>
      <c r="I264" s="18" t="str">
        <f t="shared" si="99"/>
        <v>SINAPI</v>
      </c>
      <c r="J264" s="34" t="str">
        <f t="shared" si="100"/>
        <v>Adaptador sol. curto com bolsa-rosca para registro - 25mm - 3/4"</v>
      </c>
      <c r="K264" s="18" t="str">
        <f t="shared" si="101"/>
        <v>un</v>
      </c>
      <c r="L264" s="23">
        <v>46</v>
      </c>
      <c r="M264" s="45">
        <v>3.07</v>
      </c>
      <c r="N264" s="45">
        <f t="shared" si="102"/>
        <v>4.0293749999999999</v>
      </c>
      <c r="O264" s="45">
        <f t="shared" si="103"/>
        <v>185.35124999999999</v>
      </c>
      <c r="P264" s="288">
        <f t="shared" si="97"/>
        <v>6.4978743757359195E-5</v>
      </c>
    </row>
    <row r="265" spans="1:16" ht="24.9" customHeight="1">
      <c r="A265" s="8" t="str">
        <f>'Pacto original'!A278</f>
        <v>12.1.15</v>
      </c>
      <c r="B265" s="8">
        <f>'Pacto original'!B278</f>
        <v>89553</v>
      </c>
      <c r="C265" s="4" t="str">
        <f>'Pacto original'!C278</f>
        <v>SINAPI</v>
      </c>
      <c r="D265" s="33" t="str">
        <f>'Pacto original'!D278</f>
        <v>Adaptador sol. curto com bolsa-rosca para registro - 32mm - 1"</v>
      </c>
      <c r="E265" s="8" t="str">
        <f>'Pacto original'!E278</f>
        <v>un</v>
      </c>
      <c r="F265" s="9">
        <f>'Pacto original'!F278</f>
        <v>2</v>
      </c>
      <c r="G265" s="49"/>
      <c r="H265" s="15">
        <f t="shared" si="98"/>
        <v>89553</v>
      </c>
      <c r="I265" s="18" t="str">
        <f t="shared" si="99"/>
        <v>SINAPI</v>
      </c>
      <c r="J265" s="34" t="str">
        <f t="shared" si="100"/>
        <v>Adaptador sol. curto com bolsa-rosca para registro - 32mm - 1"</v>
      </c>
      <c r="K265" s="18" t="str">
        <f t="shared" si="101"/>
        <v>un</v>
      </c>
      <c r="L265" s="23">
        <v>1</v>
      </c>
      <c r="M265" s="45">
        <v>5.05</v>
      </c>
      <c r="N265" s="45">
        <f t="shared" si="102"/>
        <v>6.6281249999999998</v>
      </c>
      <c r="O265" s="45">
        <f t="shared" si="103"/>
        <v>6.6281249999999998</v>
      </c>
      <c r="P265" s="288">
        <f t="shared" si="97"/>
        <v>2.3236273613841092E-6</v>
      </c>
    </row>
    <row r="266" spans="1:16" ht="24.9" customHeight="1">
      <c r="A266" s="8" t="str">
        <f>'Pacto original'!A279</f>
        <v>12.1.16</v>
      </c>
      <c r="B266" s="8">
        <f>'Pacto original'!B279</f>
        <v>89596</v>
      </c>
      <c r="C266" s="4" t="str">
        <f>'Pacto original'!C279</f>
        <v>SINAPI</v>
      </c>
      <c r="D266" s="33" t="str">
        <f>'Pacto original'!D279</f>
        <v>Adaptador sol. curto com bolsa-rosca para registro - 50mm - 1 1/2"</v>
      </c>
      <c r="E266" s="8" t="str">
        <f>'Pacto original'!E279</f>
        <v>un</v>
      </c>
      <c r="F266" s="9">
        <f>'Pacto original'!F279</f>
        <v>72</v>
      </c>
      <c r="G266" s="49"/>
      <c r="H266" s="15">
        <f t="shared" si="98"/>
        <v>89596</v>
      </c>
      <c r="I266" s="18" t="str">
        <f t="shared" si="99"/>
        <v>SINAPI</v>
      </c>
      <c r="J266" s="34" t="str">
        <f t="shared" si="100"/>
        <v>Adaptador sol. curto com bolsa-rosca para registro - 50mm - 1 1/2"</v>
      </c>
      <c r="K266" s="18" t="str">
        <f t="shared" si="101"/>
        <v>un</v>
      </c>
      <c r="L266" s="23">
        <v>96</v>
      </c>
      <c r="M266" s="45">
        <v>9.2200000000000006</v>
      </c>
      <c r="N266" s="45">
        <f t="shared" si="102"/>
        <v>12.10125</v>
      </c>
      <c r="O266" s="45">
        <f t="shared" si="103"/>
        <v>1161.72</v>
      </c>
      <c r="P266" s="288">
        <f t="shared" si="97"/>
        <v>4.0726515843728773E-4</v>
      </c>
    </row>
    <row r="267" spans="1:16" ht="24.9" customHeight="1">
      <c r="A267" s="8" t="str">
        <f>'Pacto original'!A280</f>
        <v>12.1.17</v>
      </c>
      <c r="B267" s="8">
        <f>'Pacto original'!B280</f>
        <v>89610</v>
      </c>
      <c r="C267" s="4" t="str">
        <f>'Pacto original'!C280</f>
        <v>SINAPI</v>
      </c>
      <c r="D267" s="33" t="str">
        <f>'Pacto original'!D280</f>
        <v>Adaptador sol. curto com bolsa-rosca para registro - 60mm - 2"</v>
      </c>
      <c r="E267" s="8" t="str">
        <f>'Pacto original'!E280</f>
        <v>un</v>
      </c>
      <c r="F267" s="9">
        <f>'Pacto original'!F280</f>
        <v>4</v>
      </c>
      <c r="G267" s="49"/>
      <c r="H267" s="15">
        <f t="shared" si="98"/>
        <v>89610</v>
      </c>
      <c r="I267" s="18" t="str">
        <f t="shared" si="99"/>
        <v>SINAPI</v>
      </c>
      <c r="J267" s="34" t="str">
        <f t="shared" si="100"/>
        <v>Adaptador sol. curto com bolsa-rosca para registro - 60mm - 2"</v>
      </c>
      <c r="K267" s="18" t="str">
        <f t="shared" si="101"/>
        <v>un</v>
      </c>
      <c r="L267" s="23">
        <v>2</v>
      </c>
      <c r="M267" s="45">
        <v>17.350000000000001</v>
      </c>
      <c r="N267" s="45">
        <f t="shared" si="102"/>
        <v>22.771875000000001</v>
      </c>
      <c r="O267" s="45">
        <f t="shared" si="103"/>
        <v>45.543750000000003</v>
      </c>
      <c r="P267" s="288">
        <f t="shared" si="97"/>
        <v>1.5966310780203685E-5</v>
      </c>
    </row>
    <row r="268" spans="1:16" ht="24.9" customHeight="1">
      <c r="A268" s="8" t="str">
        <f>'Pacto original'!A281</f>
        <v>12.1.18</v>
      </c>
      <c r="B268" s="8">
        <f>'Pacto original'!B281</f>
        <v>89616</v>
      </c>
      <c r="C268" s="4" t="str">
        <f>'Pacto original'!C281</f>
        <v>SINAPI</v>
      </c>
      <c r="D268" s="33" t="str">
        <f>'Pacto original'!D281</f>
        <v>Adaptador sol. curto com bolsa-rosca para registro - 85mm - 3"</v>
      </c>
      <c r="E268" s="8" t="str">
        <f>'Pacto original'!E281</f>
        <v>un</v>
      </c>
      <c r="F268" s="9">
        <f>'Pacto original'!F281</f>
        <v>4</v>
      </c>
      <c r="G268" s="49"/>
      <c r="H268" s="15">
        <f t="shared" si="98"/>
        <v>89616</v>
      </c>
      <c r="I268" s="18" t="str">
        <f t="shared" si="99"/>
        <v>SINAPI</v>
      </c>
      <c r="J268" s="34" t="str">
        <f t="shared" si="100"/>
        <v>Adaptador sol. curto com bolsa-rosca para registro - 85mm - 3"</v>
      </c>
      <c r="K268" s="18" t="str">
        <f t="shared" si="101"/>
        <v>un</v>
      </c>
      <c r="L268" s="23">
        <v>2</v>
      </c>
      <c r="M268" s="45">
        <v>36.35</v>
      </c>
      <c r="N268" s="45">
        <f t="shared" si="102"/>
        <v>47.709375000000001</v>
      </c>
      <c r="O268" s="45">
        <f t="shared" si="103"/>
        <v>95.418750000000003</v>
      </c>
      <c r="P268" s="288">
        <f t="shared" si="97"/>
        <v>3.3451031519331635E-5</v>
      </c>
    </row>
    <row r="269" spans="1:16" ht="24.9" customHeight="1">
      <c r="A269" s="8" t="str">
        <f>'Pacto original'!A282</f>
        <v>12.1.19</v>
      </c>
      <c r="B269" s="8">
        <f>'Pacto original'!B282</f>
        <v>89380</v>
      </c>
      <c r="C269" s="4" t="str">
        <f>'Pacto original'!C282</f>
        <v>SINAPI</v>
      </c>
      <c r="D269" s="33" t="str">
        <f>'Pacto original'!D282</f>
        <v>Luva de redução, pvc, soldável, dn 32mm x 25mm</v>
      </c>
      <c r="E269" s="8" t="str">
        <f>'Pacto original'!E282</f>
        <v>un</v>
      </c>
      <c r="F269" s="9">
        <f>'Pacto original'!F282</f>
        <v>4</v>
      </c>
      <c r="G269" s="49"/>
      <c r="H269" s="15">
        <f t="shared" si="98"/>
        <v>89380</v>
      </c>
      <c r="I269" s="18" t="str">
        <f t="shared" si="99"/>
        <v>SINAPI</v>
      </c>
      <c r="J269" s="34" t="str">
        <f t="shared" si="100"/>
        <v>Luva de redução, pvc, soldável, dn 32mm x 25mm</v>
      </c>
      <c r="K269" s="18" t="str">
        <f t="shared" si="101"/>
        <v>un</v>
      </c>
      <c r="L269" s="23">
        <v>2</v>
      </c>
      <c r="M269" s="45">
        <v>8.89</v>
      </c>
      <c r="N269" s="45">
        <f t="shared" si="102"/>
        <v>11.668125</v>
      </c>
      <c r="O269" s="45">
        <f t="shared" si="103"/>
        <v>23.33625</v>
      </c>
      <c r="P269" s="288">
        <f t="shared" si="97"/>
        <v>8.1810088089919729E-6</v>
      </c>
    </row>
    <row r="270" spans="1:16" ht="24.9" customHeight="1">
      <c r="A270" s="8" t="str">
        <f>'Pacto original'!A283</f>
        <v>12.1.20</v>
      </c>
      <c r="B270" s="8">
        <f>'Pacto original'!B283</f>
        <v>89605</v>
      </c>
      <c r="C270" s="4" t="str">
        <f>'Pacto original'!C283</f>
        <v>SINAPI</v>
      </c>
      <c r="D270" s="33" t="str">
        <f>'Pacto original'!D283</f>
        <v>Luva de redução, pvc, soldável, dn 60mm x 50mm</v>
      </c>
      <c r="E270" s="8" t="str">
        <f>'Pacto original'!E283</f>
        <v>un</v>
      </c>
      <c r="F270" s="9">
        <f>'Pacto original'!F283</f>
        <v>23</v>
      </c>
      <c r="G270" s="49"/>
      <c r="H270" s="15">
        <f t="shared" si="98"/>
        <v>89605</v>
      </c>
      <c r="I270" s="18" t="str">
        <f t="shared" si="99"/>
        <v>SINAPI</v>
      </c>
      <c r="J270" s="34" t="str">
        <f t="shared" si="100"/>
        <v>Luva de redução, pvc, soldável, dn 60mm x 50mm</v>
      </c>
      <c r="K270" s="18" t="str">
        <f t="shared" si="101"/>
        <v>un</v>
      </c>
      <c r="L270" s="23">
        <v>13</v>
      </c>
      <c r="M270" s="45">
        <v>18.350000000000001</v>
      </c>
      <c r="N270" s="45">
        <f t="shared" si="102"/>
        <v>24.084375000000001</v>
      </c>
      <c r="O270" s="45">
        <f t="shared" si="103"/>
        <v>313.09687500000001</v>
      </c>
      <c r="P270" s="288">
        <f t="shared" si="97"/>
        <v>1.0976263506102561E-4</v>
      </c>
    </row>
    <row r="271" spans="1:16" ht="24.9" customHeight="1">
      <c r="A271" s="8" t="str">
        <f>'Pacto original'!A284</f>
        <v>12.1.21</v>
      </c>
      <c r="B271" s="8">
        <f>'Pacto original'!B284</f>
        <v>89605</v>
      </c>
      <c r="C271" s="4" t="str">
        <f>'Pacto original'!C284</f>
        <v>SINAPI</v>
      </c>
      <c r="D271" s="33" t="str">
        <f>'Pacto original'!D284</f>
        <v>Luva de redução, pvc, soldável, dn 60mm x 50mm</v>
      </c>
      <c r="E271" s="8" t="str">
        <f>'Pacto original'!E284</f>
        <v>un</v>
      </c>
      <c r="F271" s="9">
        <f>'Pacto original'!F284</f>
        <v>12</v>
      </c>
      <c r="G271" s="49"/>
      <c r="H271" s="15">
        <f t="shared" si="98"/>
        <v>89605</v>
      </c>
      <c r="I271" s="18" t="str">
        <f t="shared" si="99"/>
        <v>SINAPI</v>
      </c>
      <c r="J271" s="34" t="str">
        <f t="shared" si="100"/>
        <v>Luva de redução, pvc, soldável, dn 60mm x 50mm</v>
      </c>
      <c r="K271" s="18" t="str">
        <f t="shared" si="101"/>
        <v>un</v>
      </c>
      <c r="L271" s="23">
        <v>9</v>
      </c>
      <c r="M271" s="45">
        <v>18.350000000000001</v>
      </c>
      <c r="N271" s="45">
        <f t="shared" si="102"/>
        <v>24.084375000000001</v>
      </c>
      <c r="O271" s="45">
        <f t="shared" si="103"/>
        <v>216.75937500000001</v>
      </c>
      <c r="P271" s="288">
        <f t="shared" si="97"/>
        <v>7.5989516580710032E-5</v>
      </c>
    </row>
    <row r="272" spans="1:16" ht="24.9" customHeight="1">
      <c r="A272" s="8" t="str">
        <f>'Pacto original'!A285</f>
        <v>12.1.22</v>
      </c>
      <c r="B272" s="8">
        <v>821</v>
      </c>
      <c r="C272" s="4" t="s">
        <v>1178</v>
      </c>
      <c r="D272" s="33" t="str">
        <f>'Pacto original'!D285</f>
        <v>Bucha de redução sold. curta 85mm - 75mm</v>
      </c>
      <c r="E272" s="8" t="str">
        <f>'Pacto original'!E285</f>
        <v>un</v>
      </c>
      <c r="F272" s="9">
        <f>'Pacto original'!F285</f>
        <v>4</v>
      </c>
      <c r="G272" s="49"/>
      <c r="H272" s="15">
        <f t="shared" si="98"/>
        <v>821</v>
      </c>
      <c r="I272" s="18" t="str">
        <f t="shared" si="99"/>
        <v>SINAPI I</v>
      </c>
      <c r="J272" s="34" t="str">
        <f t="shared" si="100"/>
        <v>Bucha de redução sold. curta 85mm - 75mm</v>
      </c>
      <c r="K272" s="18" t="str">
        <f t="shared" si="101"/>
        <v>un</v>
      </c>
      <c r="L272" s="23">
        <v>2</v>
      </c>
      <c r="M272" s="45">
        <v>17.86</v>
      </c>
      <c r="N272" s="45">
        <f t="shared" si="102"/>
        <v>23.44125</v>
      </c>
      <c r="O272" s="45">
        <f t="shared" si="103"/>
        <v>46.8825</v>
      </c>
      <c r="P272" s="288">
        <f t="shared" si="97"/>
        <v>1.6435637494780276E-5</v>
      </c>
    </row>
    <row r="273" spans="1:16" ht="24.9" customHeight="1">
      <c r="A273" s="8" t="str">
        <f>'Pacto original'!A286</f>
        <v>12.1.23</v>
      </c>
      <c r="B273" s="8">
        <v>821</v>
      </c>
      <c r="C273" s="4" t="s">
        <v>1178</v>
      </c>
      <c r="D273" s="33" t="str">
        <f>'Pacto original'!D286</f>
        <v>Bucha de redução sold. curta 110mm - 85mm</v>
      </c>
      <c r="E273" s="8" t="str">
        <f>'Pacto original'!E286</f>
        <v>un</v>
      </c>
      <c r="F273" s="9">
        <f>'Pacto original'!F286</f>
        <v>2</v>
      </c>
      <c r="G273" s="49"/>
      <c r="H273" s="15">
        <f t="shared" si="98"/>
        <v>821</v>
      </c>
      <c r="I273" s="18" t="str">
        <f t="shared" si="99"/>
        <v>SINAPI I</v>
      </c>
      <c r="J273" s="34" t="str">
        <f t="shared" si="100"/>
        <v>Bucha de redução sold. curta 110mm - 85mm</v>
      </c>
      <c r="K273" s="18" t="str">
        <f t="shared" si="101"/>
        <v>un</v>
      </c>
      <c r="L273" s="23">
        <v>1</v>
      </c>
      <c r="M273" s="45">
        <v>17.86</v>
      </c>
      <c r="N273" s="45">
        <f t="shared" si="102"/>
        <v>23.44125</v>
      </c>
      <c r="O273" s="45">
        <f t="shared" si="103"/>
        <v>23.44125</v>
      </c>
      <c r="P273" s="288">
        <f t="shared" si="97"/>
        <v>8.2178187473901381E-6</v>
      </c>
    </row>
    <row r="274" spans="1:16" ht="24.9" customHeight="1">
      <c r="A274" s="8" t="str">
        <f>'Pacto original'!A287</f>
        <v>12.1.24</v>
      </c>
      <c r="B274" s="8">
        <f>'Pacto original'!B287</f>
        <v>89579</v>
      </c>
      <c r="C274" s="4" t="str">
        <f>'Pacto original'!C287</f>
        <v>SINAPI</v>
      </c>
      <c r="D274" s="33" t="str">
        <f>'Pacto original'!D287</f>
        <v>Luva de redução, pvc, soldável, dn 50mm x 25mm</v>
      </c>
      <c r="E274" s="8" t="str">
        <f>'Pacto original'!E287</f>
        <v>un</v>
      </c>
      <c r="F274" s="9">
        <f>'Pacto original'!F287</f>
        <v>35</v>
      </c>
      <c r="G274" s="49"/>
      <c r="H274" s="15">
        <f t="shared" si="98"/>
        <v>89579</v>
      </c>
      <c r="I274" s="18" t="str">
        <f t="shared" si="99"/>
        <v>SINAPI</v>
      </c>
      <c r="J274" s="34" t="str">
        <f t="shared" si="100"/>
        <v>Luva de redução, pvc, soldável, dn 50mm x 25mm</v>
      </c>
      <c r="K274" s="18" t="str">
        <f t="shared" si="101"/>
        <v>un</v>
      </c>
      <c r="L274" s="23">
        <v>25</v>
      </c>
      <c r="M274" s="45">
        <v>14.01</v>
      </c>
      <c r="N274" s="45">
        <f t="shared" si="102"/>
        <v>18.388124999999999</v>
      </c>
      <c r="O274" s="45">
        <f t="shared" si="103"/>
        <v>459.70312499999994</v>
      </c>
      <c r="P274" s="288">
        <f t="shared" si="97"/>
        <v>1.6115851154946222E-4</v>
      </c>
    </row>
    <row r="275" spans="1:16" ht="24.9" customHeight="1">
      <c r="A275" s="8" t="str">
        <f>'Pacto original'!A288</f>
        <v>12.1.25</v>
      </c>
      <c r="B275" s="8">
        <v>820</v>
      </c>
      <c r="C275" s="4" t="s">
        <v>1178</v>
      </c>
      <c r="D275" s="33" t="str">
        <f>'Pacto original'!D288</f>
        <v>Bucha de redução sold. longa 50mm-32mm</v>
      </c>
      <c r="E275" s="8" t="str">
        <f>'Pacto original'!E288</f>
        <v>un</v>
      </c>
      <c r="F275" s="9">
        <f>'Pacto original'!F288</f>
        <v>2</v>
      </c>
      <c r="G275" s="49"/>
      <c r="H275" s="15">
        <f t="shared" si="98"/>
        <v>820</v>
      </c>
      <c r="I275" s="18" t="str">
        <f t="shared" si="99"/>
        <v>SINAPI I</v>
      </c>
      <c r="J275" s="34" t="str">
        <f t="shared" si="100"/>
        <v>Bucha de redução sold. longa 50mm-32mm</v>
      </c>
      <c r="K275" s="18" t="str">
        <f t="shared" si="101"/>
        <v>un</v>
      </c>
      <c r="L275" s="23">
        <v>1</v>
      </c>
      <c r="M275" s="45">
        <v>5.4</v>
      </c>
      <c r="N275" s="45">
        <f t="shared" si="102"/>
        <v>7.0875000000000004</v>
      </c>
      <c r="O275" s="45">
        <f t="shared" si="103"/>
        <v>7.0875000000000004</v>
      </c>
      <c r="P275" s="288">
        <f t="shared" si="97"/>
        <v>2.4846708418760774E-6</v>
      </c>
    </row>
    <row r="276" spans="1:16" ht="24.9" customHeight="1">
      <c r="A276" s="8" t="str">
        <f>'Pacto original'!A289</f>
        <v>12.1.26</v>
      </c>
      <c r="B276" s="8">
        <f>'Pacto original'!B289</f>
        <v>89579</v>
      </c>
      <c r="C276" s="4" t="str">
        <f>'Pacto original'!C289</f>
        <v>SINAPI</v>
      </c>
      <c r="D276" s="33" t="str">
        <f>'Pacto original'!D289</f>
        <v>Luva de redução, pvc, soldável, dn 50mm x 25mm</v>
      </c>
      <c r="E276" s="8" t="str">
        <f>'Pacto original'!E289</f>
        <v>un</v>
      </c>
      <c r="F276" s="9">
        <f>'Pacto original'!F289</f>
        <v>4</v>
      </c>
      <c r="G276" s="23"/>
      <c r="H276" s="15">
        <f t="shared" si="98"/>
        <v>89579</v>
      </c>
      <c r="I276" s="18" t="str">
        <f t="shared" si="99"/>
        <v>SINAPI</v>
      </c>
      <c r="J276" s="34" t="str">
        <f t="shared" si="100"/>
        <v>Luva de redução, pvc, soldável, dn 50mm x 25mm</v>
      </c>
      <c r="K276" s="18" t="str">
        <f t="shared" si="101"/>
        <v>un</v>
      </c>
      <c r="L276" s="16">
        <v>2</v>
      </c>
      <c r="M276" s="45">
        <v>10.4</v>
      </c>
      <c r="N276" s="45">
        <f t="shared" ref="N276:N287" si="104">M276+(M276*$F$5)</f>
        <v>13.65</v>
      </c>
      <c r="O276" s="45">
        <f t="shared" ref="O276:O287" si="105">L276*N276</f>
        <v>27.3</v>
      </c>
      <c r="P276" s="288">
        <f t="shared" si="97"/>
        <v>9.5705839835226688E-6</v>
      </c>
    </row>
    <row r="277" spans="1:16" ht="24.9" customHeight="1">
      <c r="A277" s="8" t="str">
        <f>'Pacto original'!A290</f>
        <v>12.1.27</v>
      </c>
      <c r="B277" s="8">
        <v>89549</v>
      </c>
      <c r="C277" s="4" t="str">
        <f>'Pacto original'!C290</f>
        <v>SINAPI</v>
      </c>
      <c r="D277" s="33" t="str">
        <f>'Pacto original'!D290</f>
        <v>Redução excêntrica, pvc, serie r, água pluvial, dn 75 x 50 mm, junta elástica</v>
      </c>
      <c r="E277" s="8" t="str">
        <f>'Pacto original'!E290</f>
        <v>un</v>
      </c>
      <c r="F277" s="9">
        <f>'Pacto original'!F290</f>
        <v>2</v>
      </c>
      <c r="G277" s="49"/>
      <c r="H277" s="15">
        <f t="shared" si="98"/>
        <v>89549</v>
      </c>
      <c r="I277" s="18" t="str">
        <f t="shared" si="99"/>
        <v>SINAPI</v>
      </c>
      <c r="J277" s="34" t="str">
        <f t="shared" si="100"/>
        <v>Redução excêntrica, pvc, serie r, água pluvial, dn 75 x 50 mm, junta elástica</v>
      </c>
      <c r="K277" s="18" t="str">
        <f t="shared" si="101"/>
        <v>un</v>
      </c>
      <c r="L277" s="16">
        <v>1</v>
      </c>
      <c r="M277" s="45">
        <v>17.05</v>
      </c>
      <c r="N277" s="45">
        <f t="shared" si="104"/>
        <v>22.378125000000001</v>
      </c>
      <c r="O277" s="45">
        <f t="shared" si="105"/>
        <v>22.378125000000001</v>
      </c>
      <c r="P277" s="288">
        <f t="shared" si="97"/>
        <v>7.8451181211087265E-6</v>
      </c>
    </row>
    <row r="278" spans="1:16" ht="24.9" customHeight="1">
      <c r="A278" s="8" t="str">
        <f>'Pacto original'!A291</f>
        <v>12.1.28</v>
      </c>
      <c r="B278" s="8">
        <v>103974</v>
      </c>
      <c r="C278" s="4" t="s">
        <v>61</v>
      </c>
      <c r="D278" s="33" t="str">
        <f>'Pacto original'!D291</f>
        <v>Bucha de redução sold. longa 85mm-60mm</v>
      </c>
      <c r="E278" s="8" t="str">
        <f>'Pacto original'!E291</f>
        <v>un</v>
      </c>
      <c r="F278" s="9">
        <f>'Pacto original'!F291</f>
        <v>6</v>
      </c>
      <c r="G278" s="49"/>
      <c r="H278" s="15">
        <f t="shared" si="98"/>
        <v>103974</v>
      </c>
      <c r="I278" s="18" t="str">
        <f t="shared" si="99"/>
        <v>SINAPI</v>
      </c>
      <c r="J278" s="34" t="str">
        <f t="shared" si="100"/>
        <v>Bucha de redução sold. longa 85mm-60mm</v>
      </c>
      <c r="K278" s="18" t="str">
        <f t="shared" si="101"/>
        <v>un</v>
      </c>
      <c r="L278" s="16">
        <v>3</v>
      </c>
      <c r="M278" s="45">
        <v>25.93</v>
      </c>
      <c r="N278" s="45">
        <f t="shared" si="104"/>
        <v>34.033124999999998</v>
      </c>
      <c r="O278" s="45">
        <f t="shared" si="105"/>
        <v>102.09937499999999</v>
      </c>
      <c r="P278" s="288">
        <f t="shared" si="97"/>
        <v>3.5793063849914824E-5</v>
      </c>
    </row>
    <row r="279" spans="1:16" ht="24.9" customHeight="1">
      <c r="A279" s="8" t="str">
        <f>'Pacto original'!A292</f>
        <v>12.1.29</v>
      </c>
      <c r="B279" s="8">
        <f>'Pacto original'!B292</f>
        <v>89485</v>
      </c>
      <c r="C279" s="4" t="str">
        <f>'Pacto original'!C292</f>
        <v>SINAPI</v>
      </c>
      <c r="D279" s="33" t="str">
        <f>'Pacto original'!D292</f>
        <v>Joelho 45 soldável - 25mm</v>
      </c>
      <c r="E279" s="8" t="str">
        <f>'Pacto original'!E292</f>
        <v>un</v>
      </c>
      <c r="F279" s="9">
        <f>'Pacto original'!F292</f>
        <v>6</v>
      </c>
      <c r="G279" s="49"/>
      <c r="H279" s="15">
        <f t="shared" si="98"/>
        <v>89485</v>
      </c>
      <c r="I279" s="18" t="str">
        <f t="shared" si="99"/>
        <v>SINAPI</v>
      </c>
      <c r="J279" s="34" t="str">
        <f t="shared" si="100"/>
        <v>Joelho 45 soldável - 25mm</v>
      </c>
      <c r="K279" s="18" t="str">
        <f t="shared" si="101"/>
        <v>un</v>
      </c>
      <c r="L279" s="16">
        <v>3</v>
      </c>
      <c r="M279" s="45">
        <v>5.38</v>
      </c>
      <c r="N279" s="45">
        <f t="shared" si="104"/>
        <v>7.0612499999999994</v>
      </c>
      <c r="O279" s="45">
        <f t="shared" si="105"/>
        <v>21.183749999999996</v>
      </c>
      <c r="P279" s="288">
        <f t="shared" si="97"/>
        <v>7.4264050718296078E-6</v>
      </c>
    </row>
    <row r="280" spans="1:16" ht="24.9" customHeight="1">
      <c r="A280" s="8" t="str">
        <f>'Pacto original'!A293</f>
        <v>12.1.30</v>
      </c>
      <c r="B280" s="8">
        <f>'Pacto original'!B293</f>
        <v>89493</v>
      </c>
      <c r="C280" s="4" t="str">
        <f>'Pacto original'!C293</f>
        <v>SINAPI</v>
      </c>
      <c r="D280" s="33" t="str">
        <f>'Pacto original'!D293</f>
        <v>Joelho 45 soldável - 32mm</v>
      </c>
      <c r="E280" s="8" t="str">
        <f>'Pacto original'!E293</f>
        <v>un</v>
      </c>
      <c r="F280" s="9">
        <f>'Pacto original'!F293</f>
        <v>2</v>
      </c>
      <c r="G280" s="49"/>
      <c r="H280" s="15">
        <f t="shared" si="98"/>
        <v>89493</v>
      </c>
      <c r="I280" s="18" t="str">
        <f t="shared" si="99"/>
        <v>SINAPI</v>
      </c>
      <c r="J280" s="34" t="str">
        <f t="shared" si="100"/>
        <v>Joelho 45 soldável - 32mm</v>
      </c>
      <c r="K280" s="18" t="str">
        <f t="shared" si="101"/>
        <v>un</v>
      </c>
      <c r="L280" s="16">
        <v>1</v>
      </c>
      <c r="M280" s="45">
        <v>8.8800000000000008</v>
      </c>
      <c r="N280" s="45">
        <f t="shared" si="104"/>
        <v>11.655000000000001</v>
      </c>
      <c r="O280" s="45">
        <f t="shared" si="105"/>
        <v>11.655000000000001</v>
      </c>
      <c r="P280" s="288">
        <f t="shared" si="97"/>
        <v>4.0859031621962164E-6</v>
      </c>
    </row>
    <row r="281" spans="1:16" ht="24.9" customHeight="1">
      <c r="A281" s="8" t="str">
        <f>'Pacto original'!A294</f>
        <v>12.1.31</v>
      </c>
      <c r="B281" s="8">
        <f>'Pacto original'!B294</f>
        <v>89502</v>
      </c>
      <c r="C281" s="4" t="str">
        <f>'Pacto original'!C294</f>
        <v>SINAPI</v>
      </c>
      <c r="D281" s="33" t="str">
        <f>'Pacto original'!D294</f>
        <v>Joelho 45 soldável - 50mm</v>
      </c>
      <c r="E281" s="8" t="str">
        <f>'Pacto original'!E294</f>
        <v>un</v>
      </c>
      <c r="F281" s="9">
        <f>'Pacto original'!F294</f>
        <v>6</v>
      </c>
      <c r="G281" s="49"/>
      <c r="H281" s="15">
        <f t="shared" si="98"/>
        <v>89502</v>
      </c>
      <c r="I281" s="18" t="str">
        <f t="shared" si="99"/>
        <v>SINAPI</v>
      </c>
      <c r="J281" s="34" t="str">
        <f t="shared" si="100"/>
        <v>Joelho 45 soldável - 50mm</v>
      </c>
      <c r="K281" s="18" t="str">
        <f t="shared" si="101"/>
        <v>un</v>
      </c>
      <c r="L281" s="16">
        <v>3</v>
      </c>
      <c r="M281" s="45">
        <v>14.96</v>
      </c>
      <c r="N281" s="45">
        <f t="shared" si="104"/>
        <v>19.635000000000002</v>
      </c>
      <c r="O281" s="45">
        <f t="shared" si="105"/>
        <v>58.905000000000001</v>
      </c>
      <c r="P281" s="288">
        <f t="shared" si="97"/>
        <v>2.0650375441370068E-5</v>
      </c>
    </row>
    <row r="282" spans="1:16" ht="24.9" customHeight="1">
      <c r="A282" s="8" t="str">
        <f>'Pacto original'!A295</f>
        <v>12.1.32</v>
      </c>
      <c r="B282" s="8">
        <f>'Pacto original'!B295</f>
        <v>89515</v>
      </c>
      <c r="C282" s="4" t="str">
        <f>'Pacto original'!C295</f>
        <v>SINAPI</v>
      </c>
      <c r="D282" s="33" t="str">
        <f>'Pacto original'!D295</f>
        <v>Joelho 45 soldável - 75mm</v>
      </c>
      <c r="E282" s="8" t="str">
        <f>'Pacto original'!E295</f>
        <v>un</v>
      </c>
      <c r="F282" s="9">
        <f>'Pacto original'!F295</f>
        <v>5</v>
      </c>
      <c r="G282" s="49"/>
      <c r="H282" s="15">
        <f t="shared" si="98"/>
        <v>89515</v>
      </c>
      <c r="I282" s="18" t="str">
        <f t="shared" si="99"/>
        <v>SINAPI</v>
      </c>
      <c r="J282" s="34" t="str">
        <f t="shared" si="100"/>
        <v>Joelho 45 soldável - 75mm</v>
      </c>
      <c r="K282" s="18" t="str">
        <f t="shared" si="101"/>
        <v>un</v>
      </c>
      <c r="L282" s="16">
        <v>3</v>
      </c>
      <c r="M282" s="45">
        <v>74.459999999999994</v>
      </c>
      <c r="N282" s="45">
        <f t="shared" si="104"/>
        <v>97.728749999999991</v>
      </c>
      <c r="O282" s="45">
        <f t="shared" si="105"/>
        <v>293.18624999999997</v>
      </c>
      <c r="P282" s="288">
        <f t="shared" si="97"/>
        <v>1.0278255049227373E-4</v>
      </c>
    </row>
    <row r="283" spans="1:16" ht="24.9" customHeight="1">
      <c r="A283" s="8" t="str">
        <f>'Pacto original'!A296</f>
        <v>12.1.33</v>
      </c>
      <c r="B283" s="8">
        <f>'Pacto original'!B296</f>
        <v>89523</v>
      </c>
      <c r="C283" s="4" t="str">
        <f>'Pacto original'!C296</f>
        <v>SINAPI</v>
      </c>
      <c r="D283" s="33" t="str">
        <f>'Pacto original'!D296</f>
        <v>Joelho 45 soldável - 85mm</v>
      </c>
      <c r="E283" s="8" t="str">
        <f>'Pacto original'!E296</f>
        <v>un</v>
      </c>
      <c r="F283" s="9">
        <f>'Pacto original'!F296</f>
        <v>1</v>
      </c>
      <c r="G283" s="49"/>
      <c r="H283" s="15">
        <f t="shared" si="98"/>
        <v>89523</v>
      </c>
      <c r="I283" s="18" t="str">
        <f t="shared" si="99"/>
        <v>SINAPI</v>
      </c>
      <c r="J283" s="34" t="str">
        <f t="shared" si="100"/>
        <v>Joelho 45 soldável - 85mm</v>
      </c>
      <c r="K283" s="18" t="str">
        <f t="shared" si="101"/>
        <v>un</v>
      </c>
      <c r="L283" s="16">
        <v>1</v>
      </c>
      <c r="M283" s="45">
        <v>91.07</v>
      </c>
      <c r="N283" s="45">
        <f t="shared" si="104"/>
        <v>119.52937499999999</v>
      </c>
      <c r="O283" s="45">
        <f t="shared" si="105"/>
        <v>119.52937499999999</v>
      </c>
      <c r="P283" s="288">
        <f t="shared" si="97"/>
        <v>4.1903513624010065E-5</v>
      </c>
    </row>
    <row r="284" spans="1:16" ht="24.9" customHeight="1">
      <c r="A284" s="8" t="str">
        <f>'Pacto original'!A297</f>
        <v>12.1.34</v>
      </c>
      <c r="B284" s="8">
        <f>'Pacto original'!B297</f>
        <v>89358</v>
      </c>
      <c r="C284" s="4" t="str">
        <f>'Pacto original'!C297</f>
        <v>SINAPI</v>
      </c>
      <c r="D284" s="33" t="str">
        <f>'Pacto original'!D297</f>
        <v>Joelho 90 soldável - 20mm</v>
      </c>
      <c r="E284" s="8" t="str">
        <f>'Pacto original'!E297</f>
        <v>un</v>
      </c>
      <c r="F284" s="9">
        <f>'Pacto original'!F297</f>
        <v>4</v>
      </c>
      <c r="G284" s="49"/>
      <c r="H284" s="15">
        <f t="shared" si="98"/>
        <v>89358</v>
      </c>
      <c r="I284" s="18" t="str">
        <f t="shared" si="99"/>
        <v>SINAPI</v>
      </c>
      <c r="J284" s="34" t="str">
        <f t="shared" si="100"/>
        <v>Joelho 90 soldável - 20mm</v>
      </c>
      <c r="K284" s="18" t="str">
        <f t="shared" si="101"/>
        <v>un</v>
      </c>
      <c r="L284" s="23">
        <v>2</v>
      </c>
      <c r="M284" s="45">
        <v>6.91</v>
      </c>
      <c r="N284" s="45">
        <f t="shared" si="104"/>
        <v>9.0693750000000009</v>
      </c>
      <c r="O284" s="45">
        <f t="shared" si="105"/>
        <v>18.138750000000002</v>
      </c>
      <c r="P284" s="288">
        <f t="shared" si="97"/>
        <v>6.3589168582828507E-6</v>
      </c>
    </row>
    <row r="285" spans="1:16" ht="24.9" customHeight="1">
      <c r="A285" s="8" t="str">
        <f>'Pacto original'!A298</f>
        <v>12.1.35</v>
      </c>
      <c r="B285" s="8">
        <f>'Pacto original'!B298</f>
        <v>89362</v>
      </c>
      <c r="C285" s="4" t="str">
        <f>'Pacto original'!C298</f>
        <v>SINAPI</v>
      </c>
      <c r="D285" s="33" t="str">
        <f>'Pacto original'!D298</f>
        <v>Joelho 90 soldável - 25mm</v>
      </c>
      <c r="E285" s="8" t="str">
        <f>'Pacto original'!E298</f>
        <v>un</v>
      </c>
      <c r="F285" s="9">
        <f>'Pacto original'!F298</f>
        <v>155</v>
      </c>
      <c r="G285" s="49"/>
      <c r="H285" s="15">
        <f t="shared" si="98"/>
        <v>89362</v>
      </c>
      <c r="I285" s="18" t="str">
        <f t="shared" si="99"/>
        <v>SINAPI</v>
      </c>
      <c r="J285" s="34" t="str">
        <f t="shared" si="100"/>
        <v>Joelho 90 soldável - 25mm</v>
      </c>
      <c r="K285" s="18" t="str">
        <f t="shared" si="101"/>
        <v>un</v>
      </c>
      <c r="L285" s="23">
        <v>95</v>
      </c>
      <c r="M285" s="45">
        <v>8.2100000000000009</v>
      </c>
      <c r="N285" s="45">
        <f t="shared" si="104"/>
        <v>10.775625000000002</v>
      </c>
      <c r="O285" s="45">
        <f t="shared" si="105"/>
        <v>1023.6843750000002</v>
      </c>
      <c r="P285" s="288">
        <f t="shared" si="97"/>
        <v>3.5887389317060129E-4</v>
      </c>
    </row>
    <row r="286" spans="1:16" ht="24.9" customHeight="1">
      <c r="A286" s="8" t="str">
        <f>'Pacto original'!A299</f>
        <v>12.1.36</v>
      </c>
      <c r="B286" s="8">
        <f>'Pacto original'!B299</f>
        <v>89367</v>
      </c>
      <c r="C286" s="4" t="str">
        <f>'Pacto original'!C299</f>
        <v>SINAPI</v>
      </c>
      <c r="D286" s="33" t="str">
        <f>'Pacto original'!D299</f>
        <v>Joelho 90 soldável - 32mm</v>
      </c>
      <c r="E286" s="8" t="str">
        <f>'Pacto original'!E299</f>
        <v>un</v>
      </c>
      <c r="F286" s="9">
        <f>'Pacto original'!F299</f>
        <v>3</v>
      </c>
      <c r="G286" s="49"/>
      <c r="H286" s="15">
        <f t="shared" si="98"/>
        <v>89367</v>
      </c>
      <c r="I286" s="18" t="str">
        <f t="shared" si="99"/>
        <v>SINAPI</v>
      </c>
      <c r="J286" s="34" t="str">
        <f t="shared" si="100"/>
        <v>Joelho 90 soldável - 32mm</v>
      </c>
      <c r="K286" s="18" t="str">
        <f t="shared" si="101"/>
        <v>un</v>
      </c>
      <c r="L286" s="23">
        <v>2</v>
      </c>
      <c r="M286" s="45">
        <v>11.41</v>
      </c>
      <c r="N286" s="45">
        <f t="shared" si="104"/>
        <v>14.975625000000001</v>
      </c>
      <c r="O286" s="45">
        <f t="shared" si="105"/>
        <v>29.951250000000002</v>
      </c>
      <c r="P286" s="288">
        <f t="shared" si="97"/>
        <v>1.0500034928076313E-5</v>
      </c>
    </row>
    <row r="287" spans="1:16" ht="24.9" customHeight="1">
      <c r="A287" s="8" t="str">
        <f>'Pacto original'!A300</f>
        <v>12.1.37</v>
      </c>
      <c r="B287" s="8">
        <f>'Pacto original'!B300</f>
        <v>89501</v>
      </c>
      <c r="C287" s="4" t="str">
        <f>'Pacto original'!C300</f>
        <v>SINAPI</v>
      </c>
      <c r="D287" s="33" t="str">
        <f>'Pacto original'!D300</f>
        <v>Joelho 90 soldável - 50mm</v>
      </c>
      <c r="E287" s="8" t="str">
        <f>'Pacto original'!E300</f>
        <v>un</v>
      </c>
      <c r="F287" s="9">
        <f>'Pacto original'!F300</f>
        <v>30</v>
      </c>
      <c r="G287" s="49"/>
      <c r="H287" s="15">
        <f t="shared" si="98"/>
        <v>89501</v>
      </c>
      <c r="I287" s="18" t="str">
        <f t="shared" si="99"/>
        <v>SINAPI</v>
      </c>
      <c r="J287" s="34" t="str">
        <f t="shared" si="100"/>
        <v>Joelho 90 soldável - 50mm</v>
      </c>
      <c r="K287" s="18" t="str">
        <f t="shared" si="101"/>
        <v>un</v>
      </c>
      <c r="L287" s="9">
        <v>15</v>
      </c>
      <c r="M287" s="45">
        <v>12.6</v>
      </c>
      <c r="N287" s="45">
        <f t="shared" si="104"/>
        <v>16.537500000000001</v>
      </c>
      <c r="O287" s="45">
        <f t="shared" si="105"/>
        <v>248.06250000000003</v>
      </c>
      <c r="P287" s="288">
        <f t="shared" si="97"/>
        <v>8.6963479465662716E-5</v>
      </c>
    </row>
    <row r="288" spans="1:16" ht="24.9" customHeight="1">
      <c r="A288" s="8" t="str">
        <f>'Pacto original'!A301</f>
        <v>12.1.38</v>
      </c>
      <c r="B288" s="8">
        <f>'Pacto original'!B301</f>
        <v>89505</v>
      </c>
      <c r="C288" s="4" t="str">
        <f>'Pacto original'!C301</f>
        <v>SINAPI</v>
      </c>
      <c r="D288" s="33" t="str">
        <f>'Pacto original'!D301</f>
        <v>Joelho 90 soldável - 60mm</v>
      </c>
      <c r="E288" s="8" t="str">
        <f>'Pacto original'!E301</f>
        <v>un</v>
      </c>
      <c r="F288" s="9">
        <f>'Pacto original'!F301</f>
        <v>15</v>
      </c>
      <c r="G288" s="17"/>
      <c r="H288" s="15">
        <f t="shared" si="98"/>
        <v>89505</v>
      </c>
      <c r="I288" s="18" t="str">
        <f t="shared" si="99"/>
        <v>SINAPI</v>
      </c>
      <c r="J288" s="34" t="str">
        <f t="shared" si="100"/>
        <v>Joelho 90 soldável - 60mm</v>
      </c>
      <c r="K288" s="18" t="str">
        <f t="shared" si="101"/>
        <v>un</v>
      </c>
      <c r="L288" s="9">
        <v>5</v>
      </c>
      <c r="M288" s="45">
        <v>37.08</v>
      </c>
      <c r="N288" s="45">
        <f t="shared" ref="N288:N298" si="106">M288+(M288*$F$5)</f>
        <v>48.667499999999997</v>
      </c>
      <c r="O288" s="45">
        <f t="shared" ref="O288:O298" si="107">L288*N288</f>
        <v>243.33749999999998</v>
      </c>
      <c r="P288" s="288">
        <f t="shared" si="97"/>
        <v>8.5307032237745312E-5</v>
      </c>
    </row>
    <row r="289" spans="1:16" s="265" customFormat="1" ht="24.9" customHeight="1">
      <c r="A289" s="210" t="str">
        <f>'Pacto original'!A302</f>
        <v>12.1.39</v>
      </c>
      <c r="B289" s="210">
        <f>'Pacto original'!B302</f>
        <v>89521</v>
      </c>
      <c r="C289" s="19" t="str">
        <f>'Pacto original'!C302</f>
        <v>SINAPI</v>
      </c>
      <c r="D289" s="211" t="str">
        <f>'Pacto original'!D302</f>
        <v>Joelho 90 soldável - 75mm</v>
      </c>
      <c r="E289" s="210" t="str">
        <f>'Pacto original'!E302</f>
        <v>un</v>
      </c>
      <c r="F289" s="212">
        <f>'Pacto original'!F302</f>
        <v>7</v>
      </c>
      <c r="G289" s="231"/>
      <c r="H289" s="15">
        <f t="shared" si="98"/>
        <v>89521</v>
      </c>
      <c r="I289" s="18" t="str">
        <f t="shared" si="99"/>
        <v>SINAPI</v>
      </c>
      <c r="J289" s="34" t="str">
        <f t="shared" si="100"/>
        <v>Joelho 90 soldável - 75mm</v>
      </c>
      <c r="K289" s="18" t="str">
        <f t="shared" si="101"/>
        <v>un</v>
      </c>
      <c r="L289" s="22">
        <v>4</v>
      </c>
      <c r="M289" s="45">
        <v>111.5</v>
      </c>
      <c r="N289" s="45">
        <f t="shared" si="106"/>
        <v>146.34375</v>
      </c>
      <c r="O289" s="45">
        <f t="shared" si="107"/>
        <v>585.375</v>
      </c>
      <c r="P289" s="288">
        <f t="shared" si="97"/>
        <v>2.0521540656976491E-4</v>
      </c>
    </row>
    <row r="290" spans="1:16" ht="24.9" customHeight="1">
      <c r="A290" s="8" t="str">
        <f>'Pacto original'!A303</f>
        <v>12.1.40</v>
      </c>
      <c r="B290" s="8">
        <f>'Pacto original'!B303</f>
        <v>89521</v>
      </c>
      <c r="C290" s="4" t="str">
        <f>'Pacto original'!C303</f>
        <v>SINAPI</v>
      </c>
      <c r="D290" s="33" t="str">
        <f>'Pacto original'!D303</f>
        <v>Joelho 90 soldável - 85mm</v>
      </c>
      <c r="E290" s="8" t="str">
        <f>'Pacto original'!E303</f>
        <v>un</v>
      </c>
      <c r="F290" s="9">
        <f>'Pacto original'!F303</f>
        <v>14</v>
      </c>
      <c r="G290" s="49"/>
      <c r="H290" s="15">
        <f t="shared" si="98"/>
        <v>89521</v>
      </c>
      <c r="I290" s="18" t="str">
        <f t="shared" si="99"/>
        <v>SINAPI</v>
      </c>
      <c r="J290" s="34" t="str">
        <f t="shared" si="100"/>
        <v>Joelho 90 soldável - 85mm</v>
      </c>
      <c r="K290" s="18" t="str">
        <f t="shared" si="101"/>
        <v>un</v>
      </c>
      <c r="L290" s="12">
        <v>14</v>
      </c>
      <c r="M290" s="45">
        <v>111.5</v>
      </c>
      <c r="N290" s="45">
        <f t="shared" si="106"/>
        <v>146.34375</v>
      </c>
      <c r="O290" s="45">
        <f t="shared" si="107"/>
        <v>2048.8125</v>
      </c>
      <c r="P290" s="288">
        <f t="shared" si="97"/>
        <v>7.1825392299417726E-4</v>
      </c>
    </row>
    <row r="291" spans="1:16" ht="24.9" customHeight="1">
      <c r="A291" s="8" t="str">
        <f>'Pacto original'!A304</f>
        <v>12.1.41</v>
      </c>
      <c r="B291" s="8">
        <f>'Pacto original'!B304</f>
        <v>89529</v>
      </c>
      <c r="C291" s="4" t="str">
        <f>'Pacto original'!C304</f>
        <v>SINAPI</v>
      </c>
      <c r="D291" s="33" t="str">
        <f>'Pacto original'!D304</f>
        <v>Joelho 90 soldável - 110mm</v>
      </c>
      <c r="E291" s="8" t="str">
        <f>'Pacto original'!E304</f>
        <v>un</v>
      </c>
      <c r="F291" s="9">
        <f>'Pacto original'!F304</f>
        <v>8</v>
      </c>
      <c r="G291" s="49"/>
      <c r="H291" s="15">
        <f t="shared" si="98"/>
        <v>89529</v>
      </c>
      <c r="I291" s="18" t="str">
        <f t="shared" si="99"/>
        <v>SINAPI</v>
      </c>
      <c r="J291" s="34" t="str">
        <f t="shared" si="100"/>
        <v>Joelho 90 soldável - 110mm</v>
      </c>
      <c r="K291" s="18" t="str">
        <f t="shared" si="101"/>
        <v>un</v>
      </c>
      <c r="L291" s="12">
        <v>8</v>
      </c>
      <c r="M291" s="45">
        <v>32.89</v>
      </c>
      <c r="N291" s="45">
        <f t="shared" si="106"/>
        <v>43.168125000000003</v>
      </c>
      <c r="O291" s="45">
        <f t="shared" si="107"/>
        <v>345.34500000000003</v>
      </c>
      <c r="P291" s="288">
        <f t="shared" si="97"/>
        <v>1.2106788739156177E-4</v>
      </c>
    </row>
    <row r="292" spans="1:16" ht="24.9" customHeight="1">
      <c r="A292" s="8" t="str">
        <f>'Pacto original'!A305</f>
        <v>12.1.42</v>
      </c>
      <c r="B292" s="8">
        <f>'Pacto original'!B305</f>
        <v>89645</v>
      </c>
      <c r="C292" s="4" t="str">
        <f>'Pacto original'!C305</f>
        <v>SINAPI</v>
      </c>
      <c r="D292" s="33" t="str">
        <f>'Pacto original'!D305</f>
        <v>Joelho de redução 90º soldavel 32mm-25mm</v>
      </c>
      <c r="E292" s="8" t="str">
        <f>'Pacto original'!E305</f>
        <v>un</v>
      </c>
      <c r="F292" s="9">
        <f>'Pacto original'!F305</f>
        <v>2</v>
      </c>
      <c r="G292" s="49"/>
      <c r="H292" s="15">
        <f t="shared" si="98"/>
        <v>89645</v>
      </c>
      <c r="I292" s="18" t="str">
        <f t="shared" si="99"/>
        <v>SINAPI</v>
      </c>
      <c r="J292" s="34" t="str">
        <f t="shared" si="100"/>
        <v>Joelho de redução 90º soldavel 32mm-25mm</v>
      </c>
      <c r="K292" s="18" t="str">
        <f t="shared" si="101"/>
        <v>un</v>
      </c>
      <c r="L292" s="12">
        <v>1</v>
      </c>
      <c r="M292" s="45">
        <v>28.26</v>
      </c>
      <c r="N292" s="45">
        <f t="shared" si="106"/>
        <v>37.091250000000002</v>
      </c>
      <c r="O292" s="45">
        <f t="shared" si="107"/>
        <v>37.091250000000002</v>
      </c>
      <c r="P292" s="288">
        <f t="shared" si="97"/>
        <v>1.3003110739151473E-5</v>
      </c>
    </row>
    <row r="293" spans="1:16" ht="24.9" customHeight="1">
      <c r="A293" s="8" t="str">
        <f>'Pacto original'!A306</f>
        <v>12.1.43</v>
      </c>
      <c r="B293" s="8">
        <f>'Pacto original'!B306</f>
        <v>90373</v>
      </c>
      <c r="C293" s="4" t="str">
        <f>'Pacto original'!C306</f>
        <v>SINAPI</v>
      </c>
      <c r="D293" s="33" t="str">
        <f>'Pacto original'!D306</f>
        <v>Joelho 90º soldavel com bucha de latão - 25mm - 3/4"</v>
      </c>
      <c r="E293" s="8" t="str">
        <f>'Pacto original'!E306</f>
        <v>un</v>
      </c>
      <c r="F293" s="9">
        <f>'Pacto original'!F306</f>
        <v>20</v>
      </c>
      <c r="G293" s="49"/>
      <c r="H293" s="15">
        <f t="shared" si="98"/>
        <v>90373</v>
      </c>
      <c r="I293" s="18" t="str">
        <f t="shared" si="99"/>
        <v>SINAPI</v>
      </c>
      <c r="J293" s="34" t="str">
        <f t="shared" si="100"/>
        <v>Joelho 90º soldavel com bucha de latão - 25mm - 3/4"</v>
      </c>
      <c r="K293" s="18" t="str">
        <f t="shared" si="101"/>
        <v>un</v>
      </c>
      <c r="L293" s="12">
        <v>10</v>
      </c>
      <c r="M293" s="45">
        <v>11.57</v>
      </c>
      <c r="N293" s="45">
        <f t="shared" si="106"/>
        <v>15.185625</v>
      </c>
      <c r="O293" s="45">
        <f t="shared" si="107"/>
        <v>151.85624999999999</v>
      </c>
      <c r="P293" s="288">
        <f t="shared" si="97"/>
        <v>5.3236373408344843E-5</v>
      </c>
    </row>
    <row r="294" spans="1:16" ht="24.9" customHeight="1">
      <c r="A294" s="8" t="str">
        <f>'Pacto original'!A307</f>
        <v>12.1.44</v>
      </c>
      <c r="B294" s="8">
        <f>'Pacto original'!B307</f>
        <v>89645</v>
      </c>
      <c r="C294" s="4" t="str">
        <f>'Pacto original'!C307</f>
        <v>SINAPI</v>
      </c>
      <c r="D294" s="33" t="str">
        <f>'Pacto original'!D307</f>
        <v>Joelho de redução 90º soldavel com bucha latão - 25mm - 1/2"</v>
      </c>
      <c r="E294" s="8" t="str">
        <f>'Pacto original'!E307</f>
        <v>un</v>
      </c>
      <c r="F294" s="9">
        <f>'Pacto original'!F307</f>
        <v>86</v>
      </c>
      <c r="G294" s="49"/>
      <c r="H294" s="15">
        <f t="shared" si="98"/>
        <v>89645</v>
      </c>
      <c r="I294" s="18" t="str">
        <f t="shared" si="99"/>
        <v>SINAPI</v>
      </c>
      <c r="J294" s="34" t="str">
        <f t="shared" si="100"/>
        <v>Joelho de redução 90º soldavel com bucha latão - 25mm - 1/2"</v>
      </c>
      <c r="K294" s="18" t="str">
        <f t="shared" si="101"/>
        <v>un</v>
      </c>
      <c r="L294" s="12">
        <v>46</v>
      </c>
      <c r="M294" s="45">
        <v>28.26</v>
      </c>
      <c r="N294" s="45">
        <f t="shared" si="106"/>
        <v>37.091250000000002</v>
      </c>
      <c r="O294" s="45">
        <f t="shared" si="107"/>
        <v>1706.1975000000002</v>
      </c>
      <c r="P294" s="288">
        <f t="shared" si="97"/>
        <v>5.981430940009678E-4</v>
      </c>
    </row>
    <row r="295" spans="1:16" ht="24.9" customHeight="1">
      <c r="A295" s="8" t="str">
        <f>'Pacto original'!A308</f>
        <v>12.1.45</v>
      </c>
      <c r="B295" s="8">
        <f>'Pacto original'!B308</f>
        <v>89395</v>
      </c>
      <c r="C295" s="4" t="str">
        <f>'Pacto original'!C308</f>
        <v>SINAPI</v>
      </c>
      <c r="D295" s="33" t="str">
        <f>'Pacto original'!D308</f>
        <v>Tê 90 soldável - 25mm</v>
      </c>
      <c r="E295" s="8" t="str">
        <f>'Pacto original'!E308</f>
        <v>un</v>
      </c>
      <c r="F295" s="9">
        <f>'Pacto original'!F308</f>
        <v>38</v>
      </c>
      <c r="G295" s="49"/>
      <c r="H295" s="15">
        <f t="shared" si="98"/>
        <v>89395</v>
      </c>
      <c r="I295" s="18" t="str">
        <f t="shared" si="99"/>
        <v>SINAPI</v>
      </c>
      <c r="J295" s="34" t="str">
        <f t="shared" si="100"/>
        <v>Tê 90 soldável - 25mm</v>
      </c>
      <c r="K295" s="18" t="str">
        <f t="shared" si="101"/>
        <v>un</v>
      </c>
      <c r="L295" s="12">
        <v>19</v>
      </c>
      <c r="M295" s="45">
        <v>11.36</v>
      </c>
      <c r="N295" s="45">
        <f t="shared" si="106"/>
        <v>14.91</v>
      </c>
      <c r="O295" s="45">
        <f t="shared" si="107"/>
        <v>283.29000000000002</v>
      </c>
      <c r="P295" s="288">
        <f t="shared" si="97"/>
        <v>9.9313213798246782E-5</v>
      </c>
    </row>
    <row r="296" spans="1:16" ht="24.9" customHeight="1">
      <c r="A296" s="8" t="str">
        <f>'Pacto original'!A309</f>
        <v>12.1.46</v>
      </c>
      <c r="B296" s="8">
        <f>'Pacto original'!B309</f>
        <v>89443</v>
      </c>
      <c r="C296" s="4" t="str">
        <f>'Pacto original'!C309</f>
        <v>SINAPI</v>
      </c>
      <c r="D296" s="33" t="str">
        <f>'Pacto original'!D309</f>
        <v>Tê 90 soldável - 32mm</v>
      </c>
      <c r="E296" s="8" t="str">
        <f>'Pacto original'!E309</f>
        <v>un</v>
      </c>
      <c r="F296" s="9">
        <f>'Pacto original'!F309</f>
        <v>3</v>
      </c>
      <c r="G296" s="49"/>
      <c r="H296" s="15">
        <f t="shared" si="98"/>
        <v>89443</v>
      </c>
      <c r="I296" s="18" t="str">
        <f t="shared" si="99"/>
        <v>SINAPI</v>
      </c>
      <c r="J296" s="34" t="str">
        <f t="shared" si="100"/>
        <v>Tê 90 soldável - 32mm</v>
      </c>
      <c r="K296" s="18" t="str">
        <f t="shared" si="101"/>
        <v>un</v>
      </c>
      <c r="L296" s="12">
        <v>2</v>
      </c>
      <c r="M296" s="45">
        <v>14.87</v>
      </c>
      <c r="N296" s="45">
        <f t="shared" si="106"/>
        <v>19.516874999999999</v>
      </c>
      <c r="O296" s="45">
        <f t="shared" si="107"/>
        <v>39.033749999999998</v>
      </c>
      <c r="P296" s="288">
        <f t="shared" si="97"/>
        <v>1.3684094599517508E-5</v>
      </c>
    </row>
    <row r="297" spans="1:16" ht="24.9" customHeight="1">
      <c r="A297" s="8" t="str">
        <f>'Pacto original'!A310</f>
        <v>12.1.47</v>
      </c>
      <c r="B297" s="8">
        <f>'Pacto original'!B310</f>
        <v>89625</v>
      </c>
      <c r="C297" s="4" t="str">
        <f>'Pacto original'!C310</f>
        <v>SINAPI</v>
      </c>
      <c r="D297" s="33" t="str">
        <f>'Pacto original'!D310</f>
        <v>Tê 90 soldável - 50mm</v>
      </c>
      <c r="E297" s="8" t="str">
        <f>'Pacto original'!E310</f>
        <v>un</v>
      </c>
      <c r="F297" s="9">
        <f>'Pacto original'!F310</f>
        <v>19</v>
      </c>
      <c r="G297" s="49"/>
      <c r="H297" s="15">
        <f t="shared" si="98"/>
        <v>89625</v>
      </c>
      <c r="I297" s="18" t="str">
        <f t="shared" si="99"/>
        <v>SINAPI</v>
      </c>
      <c r="J297" s="34" t="str">
        <f t="shared" si="100"/>
        <v>Tê 90 soldável - 50mm</v>
      </c>
      <c r="K297" s="18" t="str">
        <f t="shared" si="101"/>
        <v>un</v>
      </c>
      <c r="L297" s="12">
        <v>10</v>
      </c>
      <c r="M297" s="45">
        <v>20.02</v>
      </c>
      <c r="N297" s="45">
        <f t="shared" si="106"/>
        <v>26.276249999999997</v>
      </c>
      <c r="O297" s="45">
        <f t="shared" si="107"/>
        <v>262.76249999999999</v>
      </c>
      <c r="P297" s="288">
        <f t="shared" si="97"/>
        <v>9.2116870841405684E-5</v>
      </c>
    </row>
    <row r="298" spans="1:16" ht="24.9" customHeight="1">
      <c r="A298" s="8" t="str">
        <f>'Pacto original'!A311</f>
        <v>12.1.48</v>
      </c>
      <c r="B298" s="8">
        <f>'Pacto original'!B311</f>
        <v>89566</v>
      </c>
      <c r="C298" s="4" t="str">
        <f>'Pacto original'!C311</f>
        <v>SINAPI</v>
      </c>
      <c r="D298" s="33" t="str">
        <f>'Pacto original'!D311</f>
        <v>Tê 90 soldável - 75mm</v>
      </c>
      <c r="E298" s="8" t="str">
        <f>'Pacto original'!E311</f>
        <v>un</v>
      </c>
      <c r="F298" s="9">
        <f>'Pacto original'!F311</f>
        <v>6</v>
      </c>
      <c r="G298" s="49"/>
      <c r="H298" s="15">
        <f t="shared" si="98"/>
        <v>89566</v>
      </c>
      <c r="I298" s="18" t="str">
        <f t="shared" si="99"/>
        <v>SINAPI</v>
      </c>
      <c r="J298" s="34" t="str">
        <f t="shared" si="100"/>
        <v>Tê 90 soldável - 75mm</v>
      </c>
      <c r="K298" s="18" t="str">
        <f t="shared" si="101"/>
        <v>un</v>
      </c>
      <c r="L298" s="12">
        <v>3</v>
      </c>
      <c r="M298" s="45">
        <v>42.14</v>
      </c>
      <c r="N298" s="45">
        <f t="shared" si="106"/>
        <v>55.308750000000003</v>
      </c>
      <c r="O298" s="45">
        <f t="shared" si="107"/>
        <v>165.92625000000001</v>
      </c>
      <c r="P298" s="288">
        <f t="shared" si="97"/>
        <v>5.8168905153698836E-5</v>
      </c>
    </row>
    <row r="299" spans="1:16" ht="24.9" customHeight="1">
      <c r="A299" s="8" t="str">
        <f>'Pacto original'!A312</f>
        <v>12.1.49</v>
      </c>
      <c r="B299" s="8">
        <f>'Pacto original'!B312</f>
        <v>89566</v>
      </c>
      <c r="C299" s="4" t="str">
        <f>'Pacto original'!C312</f>
        <v>SINAPI</v>
      </c>
      <c r="D299" s="33" t="str">
        <f>'Pacto original'!D312</f>
        <v>Tê 90 soldável - 85mm</v>
      </c>
      <c r="E299" s="8" t="str">
        <f>'Pacto original'!E312</f>
        <v>un</v>
      </c>
      <c r="F299" s="9">
        <f>'Pacto original'!F312</f>
        <v>10</v>
      </c>
      <c r="G299" s="252"/>
      <c r="H299" s="15">
        <f t="shared" si="98"/>
        <v>89566</v>
      </c>
      <c r="I299" s="18" t="str">
        <f t="shared" si="99"/>
        <v>SINAPI</v>
      </c>
      <c r="J299" s="34" t="str">
        <f t="shared" si="100"/>
        <v>Tê 90 soldável - 85mm</v>
      </c>
      <c r="K299" s="18" t="str">
        <f t="shared" si="101"/>
        <v>un</v>
      </c>
      <c r="L299" s="254">
        <v>10</v>
      </c>
      <c r="M299" s="45">
        <v>42.14</v>
      </c>
      <c r="N299" s="45">
        <f t="shared" ref="N299:N312" si="108">M299+(M299*$F$5)</f>
        <v>55.308750000000003</v>
      </c>
      <c r="O299" s="45">
        <f t="shared" ref="O299:O312" si="109">L299*N299</f>
        <v>553.08750000000009</v>
      </c>
      <c r="P299" s="288">
        <f t="shared" si="97"/>
        <v>1.9389635051232949E-4</v>
      </c>
    </row>
    <row r="300" spans="1:16" ht="24.9" customHeight="1">
      <c r="A300" s="8" t="str">
        <f>'Pacto original'!A313</f>
        <v>12.1.50</v>
      </c>
      <c r="B300" s="8">
        <f>'Pacto original'!B313</f>
        <v>89559</v>
      </c>
      <c r="C300" s="4" t="str">
        <f>'Pacto original'!C313</f>
        <v>SINAPI</v>
      </c>
      <c r="D300" s="33" t="str">
        <f>'Pacto original'!D313</f>
        <v>Tê 90 soldável - 110mm</v>
      </c>
      <c r="E300" s="8" t="str">
        <f>'Pacto original'!E313</f>
        <v>un</v>
      </c>
      <c r="F300" s="212">
        <f>'Pacto original'!F313</f>
        <v>2</v>
      </c>
      <c r="G300" s="231"/>
      <c r="H300" s="15">
        <f t="shared" si="98"/>
        <v>89559</v>
      </c>
      <c r="I300" s="18" t="str">
        <f t="shared" si="99"/>
        <v>SINAPI</v>
      </c>
      <c r="J300" s="34" t="str">
        <f t="shared" si="100"/>
        <v>Tê 90 soldável - 110mm</v>
      </c>
      <c r="K300" s="18" t="str">
        <f t="shared" si="101"/>
        <v>un</v>
      </c>
      <c r="L300" s="234">
        <v>2</v>
      </c>
      <c r="M300" s="45">
        <v>59.28</v>
      </c>
      <c r="N300" s="45">
        <f t="shared" si="108"/>
        <v>77.805000000000007</v>
      </c>
      <c r="O300" s="45">
        <f t="shared" si="109"/>
        <v>155.61000000000001</v>
      </c>
      <c r="P300" s="288">
        <f t="shared" si="97"/>
        <v>5.4552328706079217E-5</v>
      </c>
    </row>
    <row r="301" spans="1:16" ht="24.9" customHeight="1">
      <c r="A301" s="8" t="str">
        <f>'Pacto original'!A314</f>
        <v>12.1.51</v>
      </c>
      <c r="B301" s="8">
        <f>'Pacto original'!B314</f>
        <v>89622</v>
      </c>
      <c r="C301" s="4" t="str">
        <f>'Pacto original'!C314</f>
        <v>SINAPI</v>
      </c>
      <c r="D301" s="33" t="str">
        <f>'Pacto original'!D314</f>
        <v>Tê de redução 90 soldavel - 32mm - 25mm</v>
      </c>
      <c r="E301" s="8" t="str">
        <f>'Pacto original'!E314</f>
        <v>un</v>
      </c>
      <c r="F301" s="9">
        <f>'Pacto original'!F314</f>
        <v>1</v>
      </c>
      <c r="G301" s="51"/>
      <c r="H301" s="15">
        <f t="shared" si="98"/>
        <v>89622</v>
      </c>
      <c r="I301" s="18" t="str">
        <f t="shared" si="99"/>
        <v>SINAPI</v>
      </c>
      <c r="J301" s="34" t="str">
        <f t="shared" si="100"/>
        <v>Tê de redução 90 soldavel - 32mm - 25mm</v>
      </c>
      <c r="K301" s="18" t="str">
        <f t="shared" si="101"/>
        <v>un</v>
      </c>
      <c r="L301" s="9">
        <v>1</v>
      </c>
      <c r="M301" s="45">
        <v>12.49</v>
      </c>
      <c r="N301" s="45">
        <f t="shared" si="108"/>
        <v>16.393125000000001</v>
      </c>
      <c r="O301" s="45">
        <f t="shared" si="109"/>
        <v>16.393125000000001</v>
      </c>
      <c r="P301" s="288">
        <f t="shared" si="97"/>
        <v>5.7469516324133725E-6</v>
      </c>
    </row>
    <row r="302" spans="1:16" ht="24.9" customHeight="1">
      <c r="A302" s="8" t="str">
        <f>'Pacto original'!A315</f>
        <v>12.1.52</v>
      </c>
      <c r="B302" s="8">
        <f>'Pacto original'!B315</f>
        <v>89627</v>
      </c>
      <c r="C302" s="4" t="str">
        <f>'Pacto original'!C315</f>
        <v>SINAPI</v>
      </c>
      <c r="D302" s="33" t="str">
        <f>'Pacto original'!D315</f>
        <v>Tê de redução 90 soldavel - 50mm - 25mm</v>
      </c>
      <c r="E302" s="8" t="str">
        <f>'Pacto original'!E315</f>
        <v>un</v>
      </c>
      <c r="F302" s="9">
        <f>'Pacto original'!F315</f>
        <v>23</v>
      </c>
      <c r="G302" s="51"/>
      <c r="H302" s="15">
        <f t="shared" si="98"/>
        <v>89627</v>
      </c>
      <c r="I302" s="18" t="str">
        <f t="shared" si="99"/>
        <v>SINAPI</v>
      </c>
      <c r="J302" s="34" t="str">
        <f t="shared" si="100"/>
        <v>Tê de redução 90 soldavel - 50mm - 25mm</v>
      </c>
      <c r="K302" s="18" t="str">
        <f t="shared" si="101"/>
        <v>un</v>
      </c>
      <c r="L302" s="9">
        <v>13</v>
      </c>
      <c r="M302" s="45">
        <v>17.829999999999998</v>
      </c>
      <c r="N302" s="45">
        <f t="shared" si="108"/>
        <v>23.401874999999997</v>
      </c>
      <c r="O302" s="45">
        <f t="shared" si="109"/>
        <v>304.22437499999995</v>
      </c>
      <c r="P302" s="288">
        <f t="shared" si="97"/>
        <v>1.0665219526638072E-4</v>
      </c>
    </row>
    <row r="303" spans="1:16" ht="24.9" customHeight="1">
      <c r="A303" s="8" t="str">
        <f>'Pacto original'!A316</f>
        <v>12.1.53</v>
      </c>
      <c r="B303" s="8">
        <f>'Pacto original'!B316</f>
        <v>89626</v>
      </c>
      <c r="C303" s="4" t="str">
        <f>'Pacto original'!C316</f>
        <v>SINAPI</v>
      </c>
      <c r="D303" s="33" t="str">
        <f>'Pacto original'!D316</f>
        <v>Tê de redução 90 soldavel - 50mm - 32mm</v>
      </c>
      <c r="E303" s="8" t="str">
        <f>'Pacto original'!E316</f>
        <v>un</v>
      </c>
      <c r="F303" s="9">
        <f>'Pacto original'!F316</f>
        <v>1</v>
      </c>
      <c r="G303" s="51"/>
      <c r="H303" s="15">
        <f t="shared" si="98"/>
        <v>89626</v>
      </c>
      <c r="I303" s="18" t="str">
        <f t="shared" si="99"/>
        <v>SINAPI</v>
      </c>
      <c r="J303" s="34" t="str">
        <f t="shared" si="100"/>
        <v>Tê de redução 90 soldavel - 50mm - 32mm</v>
      </c>
      <c r="K303" s="18" t="str">
        <f t="shared" si="101"/>
        <v>un</v>
      </c>
      <c r="L303" s="9">
        <v>1</v>
      </c>
      <c r="M303" s="45">
        <v>26.81</v>
      </c>
      <c r="N303" s="45">
        <f t="shared" si="108"/>
        <v>35.188124999999999</v>
      </c>
      <c r="O303" s="45">
        <f t="shared" si="109"/>
        <v>35.188124999999999</v>
      </c>
      <c r="P303" s="288">
        <f t="shared" si="97"/>
        <v>1.2335930605684748E-5</v>
      </c>
    </row>
    <row r="304" spans="1:16" ht="24.9" customHeight="1">
      <c r="A304" s="8" t="str">
        <f>'Pacto original'!A317</f>
        <v>12.1.54</v>
      </c>
      <c r="B304" s="8">
        <f>'Pacto original'!B317</f>
        <v>89630</v>
      </c>
      <c r="C304" s="4" t="str">
        <f>'Pacto original'!C317</f>
        <v>SINAPI</v>
      </c>
      <c r="D304" s="33" t="str">
        <f>'Pacto original'!D317</f>
        <v>Tê de redução 90 solda´vel - 60mm - 50mm</v>
      </c>
      <c r="E304" s="8" t="str">
        <f>'Pacto original'!E317</f>
        <v>un</v>
      </c>
      <c r="F304" s="9">
        <f>'Pacto original'!F317</f>
        <v>7</v>
      </c>
      <c r="G304" s="51"/>
      <c r="H304" s="15">
        <f t="shared" si="98"/>
        <v>89630</v>
      </c>
      <c r="I304" s="18" t="str">
        <f t="shared" si="99"/>
        <v>SINAPI</v>
      </c>
      <c r="J304" s="34" t="str">
        <f t="shared" si="100"/>
        <v>Tê de redução 90 solda´vel - 60mm - 50mm</v>
      </c>
      <c r="K304" s="18" t="str">
        <f t="shared" si="101"/>
        <v>un</v>
      </c>
      <c r="L304" s="9">
        <v>5</v>
      </c>
      <c r="M304" s="45">
        <v>54.67</v>
      </c>
      <c r="N304" s="45">
        <f t="shared" si="108"/>
        <v>71.75437500000001</v>
      </c>
      <c r="O304" s="45">
        <f t="shared" si="109"/>
        <v>358.77187500000002</v>
      </c>
      <c r="P304" s="288">
        <f t="shared" si="97"/>
        <v>1.2577495826422699E-4</v>
      </c>
    </row>
    <row r="305" spans="1:16" ht="24.9" customHeight="1">
      <c r="A305" s="8" t="str">
        <f>'Pacto original'!A318</f>
        <v>12.1.55</v>
      </c>
      <c r="B305" s="8">
        <f>'Pacto original'!B318</f>
        <v>89630</v>
      </c>
      <c r="C305" s="4" t="str">
        <f>'Pacto original'!C318</f>
        <v>SINAPI</v>
      </c>
      <c r="D305" s="33" t="str">
        <f>'Pacto original'!D318</f>
        <v>Tê de redução 90 soldavel - 75mm - 50mm</v>
      </c>
      <c r="E305" s="8" t="str">
        <f>'Pacto original'!E318</f>
        <v>un</v>
      </c>
      <c r="F305" s="9">
        <f>'Pacto original'!F318</f>
        <v>10</v>
      </c>
      <c r="G305" s="51"/>
      <c r="H305" s="15">
        <f t="shared" si="98"/>
        <v>89630</v>
      </c>
      <c r="I305" s="18" t="str">
        <f t="shared" si="99"/>
        <v>SINAPI</v>
      </c>
      <c r="J305" s="34" t="str">
        <f t="shared" si="100"/>
        <v>Tê de redução 90 soldavel - 75mm - 50mm</v>
      </c>
      <c r="K305" s="18" t="str">
        <f t="shared" si="101"/>
        <v>un</v>
      </c>
      <c r="L305" s="9">
        <v>5</v>
      </c>
      <c r="M305" s="45">
        <v>54.67</v>
      </c>
      <c r="N305" s="45">
        <f t="shared" si="108"/>
        <v>71.75437500000001</v>
      </c>
      <c r="O305" s="45">
        <f t="shared" si="109"/>
        <v>358.77187500000002</v>
      </c>
      <c r="P305" s="288">
        <f t="shared" si="97"/>
        <v>1.2577495826422699E-4</v>
      </c>
    </row>
    <row r="306" spans="1:16" ht="24.9" customHeight="1">
      <c r="A306" s="8" t="str">
        <f>'Pacto original'!A319</f>
        <v>12.1.56</v>
      </c>
      <c r="B306" s="8">
        <f>'Pacto original'!B319</f>
        <v>89630</v>
      </c>
      <c r="C306" s="4" t="str">
        <f>'Pacto original'!C319</f>
        <v>SINAPI</v>
      </c>
      <c r="D306" s="33" t="str">
        <f>'Pacto original'!D319</f>
        <v>Tê de redução 90 soldavel - 75mm - 60mm</v>
      </c>
      <c r="E306" s="8" t="str">
        <f>'Pacto original'!E319</f>
        <v>un</v>
      </c>
      <c r="F306" s="9">
        <f>'Pacto original'!F319</f>
        <v>4</v>
      </c>
      <c r="G306" s="51"/>
      <c r="H306" s="15">
        <f t="shared" si="98"/>
        <v>89630</v>
      </c>
      <c r="I306" s="18" t="str">
        <f t="shared" si="99"/>
        <v>SINAPI</v>
      </c>
      <c r="J306" s="34" t="str">
        <f t="shared" si="100"/>
        <v>Tê de redução 90 soldavel - 75mm - 60mm</v>
      </c>
      <c r="K306" s="18" t="str">
        <f t="shared" si="101"/>
        <v>un</v>
      </c>
      <c r="L306" s="9">
        <v>2</v>
      </c>
      <c r="M306" s="45">
        <v>54.67</v>
      </c>
      <c r="N306" s="45">
        <f t="shared" si="108"/>
        <v>71.75437500000001</v>
      </c>
      <c r="O306" s="45">
        <f t="shared" si="109"/>
        <v>143.50875000000002</v>
      </c>
      <c r="P306" s="288">
        <f t="shared" si="97"/>
        <v>5.0309983305690807E-5</v>
      </c>
    </row>
    <row r="307" spans="1:16" ht="24.9" customHeight="1">
      <c r="A307" s="8" t="str">
        <f>'Pacto original'!A320</f>
        <v>12.1.57</v>
      </c>
      <c r="B307" s="8">
        <f>'Pacto original'!B320</f>
        <v>89632</v>
      </c>
      <c r="C307" s="4" t="str">
        <f>'Pacto original'!C320</f>
        <v>SINAPI</v>
      </c>
      <c r="D307" s="33" t="str">
        <f>'Pacto original'!D320</f>
        <v>Tê de redução 90 soldavel - 85mm - 60mm</v>
      </c>
      <c r="E307" s="8" t="str">
        <f>'Pacto original'!E320</f>
        <v>un</v>
      </c>
      <c r="F307" s="9">
        <f>'Pacto original'!F320</f>
        <v>5</v>
      </c>
      <c r="G307" s="51"/>
      <c r="H307" s="15">
        <f t="shared" si="98"/>
        <v>89632</v>
      </c>
      <c r="I307" s="18" t="str">
        <f t="shared" si="99"/>
        <v>SINAPI</v>
      </c>
      <c r="J307" s="34" t="str">
        <f t="shared" si="100"/>
        <v>Tê de redução 90 soldavel - 85mm - 60mm</v>
      </c>
      <c r="K307" s="18" t="str">
        <f t="shared" si="101"/>
        <v>un</v>
      </c>
      <c r="L307" s="9">
        <v>5</v>
      </c>
      <c r="M307" s="45">
        <v>110.31</v>
      </c>
      <c r="N307" s="45">
        <f t="shared" si="108"/>
        <v>144.78187500000001</v>
      </c>
      <c r="O307" s="45">
        <f t="shared" si="109"/>
        <v>723.90937500000007</v>
      </c>
      <c r="P307" s="288">
        <f t="shared" si="97"/>
        <v>2.537815190438427E-4</v>
      </c>
    </row>
    <row r="308" spans="1:16" ht="24.9" customHeight="1">
      <c r="A308" s="8" t="str">
        <f>'Pacto original'!A321</f>
        <v>12.1.58</v>
      </c>
      <c r="B308" s="8">
        <f>'Pacto original'!B321</f>
        <v>89632</v>
      </c>
      <c r="C308" s="4" t="str">
        <f>'Pacto original'!C321</f>
        <v>SINAPI</v>
      </c>
      <c r="D308" s="33" t="str">
        <f>'Pacto original'!D321</f>
        <v>Tê de redução 90 soldavel - 85mm - 75mm</v>
      </c>
      <c r="E308" s="8" t="str">
        <f>'Pacto original'!E321</f>
        <v>un</v>
      </c>
      <c r="F308" s="9">
        <f>'Pacto original'!F321</f>
        <v>2</v>
      </c>
      <c r="G308" s="51"/>
      <c r="H308" s="15">
        <f t="shared" si="98"/>
        <v>89632</v>
      </c>
      <c r="I308" s="18" t="str">
        <f t="shared" si="99"/>
        <v>SINAPI</v>
      </c>
      <c r="J308" s="34" t="str">
        <f t="shared" si="100"/>
        <v>Tê de redução 90 soldavel - 85mm - 75mm</v>
      </c>
      <c r="K308" s="18" t="str">
        <f t="shared" si="101"/>
        <v>un</v>
      </c>
      <c r="L308" s="9">
        <v>2</v>
      </c>
      <c r="M308" s="45">
        <v>110.31</v>
      </c>
      <c r="N308" s="45">
        <f t="shared" si="108"/>
        <v>144.78187500000001</v>
      </c>
      <c r="O308" s="45">
        <f t="shared" si="109"/>
        <v>289.56375000000003</v>
      </c>
      <c r="P308" s="288">
        <f t="shared" si="97"/>
        <v>1.0151260761753708E-4</v>
      </c>
    </row>
    <row r="309" spans="1:16" ht="24.9" customHeight="1">
      <c r="A309" s="8" t="str">
        <f>'Pacto original'!A322</f>
        <v>12.1.59</v>
      </c>
      <c r="B309" s="8">
        <f>'Pacto original'!B322</f>
        <v>89394</v>
      </c>
      <c r="C309" s="4" t="str">
        <f>'Pacto original'!C322</f>
        <v>SINAPI</v>
      </c>
      <c r="D309" s="33" t="str">
        <f>'Pacto original'!D322</f>
        <v>Tê redução 90º soldavel com bucha latão B central - 25mm - 1/2"</v>
      </c>
      <c r="E309" s="8" t="str">
        <f>'Pacto original'!E322</f>
        <v>un</v>
      </c>
      <c r="F309" s="9">
        <f>'Pacto original'!F322</f>
        <v>20</v>
      </c>
      <c r="G309" s="51"/>
      <c r="H309" s="15">
        <f t="shared" si="98"/>
        <v>89394</v>
      </c>
      <c r="I309" s="18" t="str">
        <f t="shared" si="99"/>
        <v>SINAPI</v>
      </c>
      <c r="J309" s="34" t="str">
        <f t="shared" si="100"/>
        <v>Tê redução 90º soldavel com bucha latão B central - 25mm - 1/2"</v>
      </c>
      <c r="K309" s="18" t="str">
        <f t="shared" si="101"/>
        <v>un</v>
      </c>
      <c r="L309" s="9">
        <v>20</v>
      </c>
      <c r="M309" s="45">
        <v>16.66</v>
      </c>
      <c r="N309" s="45">
        <f t="shared" si="108"/>
        <v>21.866250000000001</v>
      </c>
      <c r="O309" s="45">
        <f t="shared" si="109"/>
        <v>437.32500000000005</v>
      </c>
      <c r="P309" s="288">
        <f t="shared" si="97"/>
        <v>1.5331339342835354E-4</v>
      </c>
    </row>
    <row r="310" spans="1:16" ht="24.9" customHeight="1">
      <c r="A310" s="8" t="str">
        <f>'Pacto original'!A323</f>
        <v>12.1.60</v>
      </c>
      <c r="B310" s="8">
        <f>'Pacto original'!B323</f>
        <v>90374</v>
      </c>
      <c r="C310" s="4" t="str">
        <f>'Pacto original'!C323</f>
        <v>SINAPI</v>
      </c>
      <c r="D310" s="33" t="str">
        <f>'Pacto original'!D323</f>
        <v>Tê soldavel com bucha latão bolsa central - 25mm - 3/4"</v>
      </c>
      <c r="E310" s="8" t="str">
        <f>'Pacto original'!E323</f>
        <v>un</v>
      </c>
      <c r="F310" s="9">
        <f>'Pacto original'!F323</f>
        <v>2</v>
      </c>
      <c r="G310" s="51"/>
      <c r="H310" s="15">
        <f t="shared" si="98"/>
        <v>90374</v>
      </c>
      <c r="I310" s="18" t="str">
        <f t="shared" si="99"/>
        <v>SINAPI</v>
      </c>
      <c r="J310" s="34" t="str">
        <f t="shared" si="100"/>
        <v>Tê soldavel com bucha latão bolsa central - 25mm - 3/4"</v>
      </c>
      <c r="K310" s="18" t="str">
        <f t="shared" si="101"/>
        <v>un</v>
      </c>
      <c r="L310" s="9">
        <v>2</v>
      </c>
      <c r="M310" s="45">
        <v>19.82</v>
      </c>
      <c r="N310" s="45">
        <f t="shared" si="108"/>
        <v>26.013750000000002</v>
      </c>
      <c r="O310" s="45">
        <f t="shared" si="109"/>
        <v>52.027500000000003</v>
      </c>
      <c r="P310" s="288">
        <f t="shared" si="97"/>
        <v>1.8239324476290318E-5</v>
      </c>
    </row>
    <row r="311" spans="1:16" ht="24.9" customHeight="1">
      <c r="A311" s="8" t="str">
        <f>'Pacto original'!A324</f>
        <v>12.2</v>
      </c>
      <c r="B311" s="8"/>
      <c r="C311" s="4"/>
      <c r="D311" s="35" t="str">
        <f>'Pacto original'!D324</f>
        <v>TUBULAÇÕES E CONEXÕES - METAIS</v>
      </c>
      <c r="E311" s="8"/>
      <c r="F311" s="9"/>
      <c r="G311" s="252"/>
      <c r="H311" s="15"/>
      <c r="I311" s="18"/>
      <c r="J311" s="36" t="str">
        <f t="shared" si="100"/>
        <v>TUBULAÇÕES E CONEXÕES - METAIS</v>
      </c>
      <c r="K311" s="18"/>
      <c r="L311" s="254"/>
      <c r="M311" s="213"/>
      <c r="N311" s="213"/>
      <c r="O311" s="213"/>
      <c r="P311" s="288"/>
    </row>
    <row r="312" spans="1:16" s="265" customFormat="1" ht="24.9" customHeight="1">
      <c r="A312" s="210" t="str">
        <f>'Pacto original'!A325</f>
        <v>12.2.1</v>
      </c>
      <c r="B312" s="210">
        <f>'Pacto original'!B325</f>
        <v>95248</v>
      </c>
      <c r="C312" s="19" t="str">
        <f>'Pacto original'!C325</f>
        <v>SINAPI</v>
      </c>
      <c r="D312" s="211" t="str">
        <f>'Pacto original'!D325</f>
        <v>Registro de esfera 1/2"</v>
      </c>
      <c r="E312" s="210" t="str">
        <f>'Pacto original'!E325</f>
        <v>un</v>
      </c>
      <c r="F312" s="212">
        <f>'Pacto original'!F325</f>
        <v>2</v>
      </c>
      <c r="G312" s="231"/>
      <c r="H312" s="15">
        <f t="shared" si="98"/>
        <v>95248</v>
      </c>
      <c r="I312" s="18" t="str">
        <f t="shared" si="99"/>
        <v>SINAPI</v>
      </c>
      <c r="J312" s="34" t="str">
        <f t="shared" si="100"/>
        <v>Registro de esfera 1/2"</v>
      </c>
      <c r="K312" s="18" t="str">
        <f t="shared" si="101"/>
        <v>un</v>
      </c>
      <c r="L312" s="234">
        <v>2</v>
      </c>
      <c r="M312" s="45">
        <v>70.930000000000007</v>
      </c>
      <c r="N312" s="45">
        <f t="shared" si="108"/>
        <v>93.095625000000013</v>
      </c>
      <c r="O312" s="45">
        <f t="shared" si="109"/>
        <v>186.19125000000003</v>
      </c>
      <c r="P312" s="288">
        <f t="shared" si="97"/>
        <v>6.5273223264544517E-5</v>
      </c>
    </row>
    <row r="313" spans="1:16" ht="24.9" customHeight="1">
      <c r="A313" s="8" t="str">
        <f>'Pacto original'!A326</f>
        <v>12.2.2</v>
      </c>
      <c r="B313" s="8">
        <f>'Pacto original'!B326</f>
        <v>94498</v>
      </c>
      <c r="C313" s="4" t="str">
        <f>'Pacto original'!C326</f>
        <v>SINAPI</v>
      </c>
      <c r="D313" s="33" t="str">
        <f>'Pacto original'!D326</f>
        <v>Registro bruto de gaveta 2"</v>
      </c>
      <c r="E313" s="8" t="str">
        <f>'Pacto original'!E326</f>
        <v>un</v>
      </c>
      <c r="F313" s="9">
        <f>'Pacto original'!F326</f>
        <v>2</v>
      </c>
      <c r="G313" s="49"/>
      <c r="H313" s="15">
        <f t="shared" si="98"/>
        <v>94498</v>
      </c>
      <c r="I313" s="18" t="str">
        <f t="shared" si="99"/>
        <v>SINAPI</v>
      </c>
      <c r="J313" s="34" t="str">
        <f t="shared" si="100"/>
        <v>Registro bruto de gaveta 2"</v>
      </c>
      <c r="K313" s="18" t="str">
        <f t="shared" si="101"/>
        <v>un</v>
      </c>
      <c r="L313" s="9">
        <v>2</v>
      </c>
      <c r="M313" s="45">
        <v>195.23</v>
      </c>
      <c r="N313" s="45">
        <f>M313+(M313*$F$5)</f>
        <v>256.239375</v>
      </c>
      <c r="O313" s="45">
        <f>L313*N313</f>
        <v>512.47874999999999</v>
      </c>
      <c r="P313" s="288">
        <f t="shared" si="97"/>
        <v>1.7966010683683948E-4</v>
      </c>
    </row>
    <row r="314" spans="1:16" ht="24.9" customHeight="1">
      <c r="A314" s="8" t="str">
        <f>'Pacto original'!A327</f>
        <v>12.2.3</v>
      </c>
      <c r="B314" s="8">
        <f>'Pacto original'!B327</f>
        <v>94500</v>
      </c>
      <c r="C314" s="4" t="str">
        <f>'Pacto original'!C327</f>
        <v>SINAPI</v>
      </c>
      <c r="D314" s="33" t="str">
        <f>'Pacto original'!D327</f>
        <v>Registro bruto de gaveta 3"</v>
      </c>
      <c r="E314" s="8" t="str">
        <f>'Pacto original'!E327</f>
        <v>un</v>
      </c>
      <c r="F314" s="9">
        <f>'Pacto original'!F327</f>
        <v>2</v>
      </c>
      <c r="G314" s="49"/>
      <c r="H314" s="15">
        <f t="shared" si="98"/>
        <v>94500</v>
      </c>
      <c r="I314" s="18" t="str">
        <f t="shared" si="99"/>
        <v>SINAPI</v>
      </c>
      <c r="J314" s="34" t="str">
        <f t="shared" si="100"/>
        <v>Registro bruto de gaveta 3"</v>
      </c>
      <c r="K314" s="18" t="str">
        <f t="shared" si="101"/>
        <v>un</v>
      </c>
      <c r="L314" s="9">
        <v>2</v>
      </c>
      <c r="M314" s="45">
        <v>477.71</v>
      </c>
      <c r="N314" s="45">
        <f t="shared" ref="N314:N319" si="110">M314+(M314*$F$5)</f>
        <v>626.99437499999999</v>
      </c>
      <c r="O314" s="45">
        <f t="shared" ref="O314:O319" si="111">L314*N314</f>
        <v>1253.98875</v>
      </c>
      <c r="P314" s="288">
        <f t="shared" si="97"/>
        <v>4.3961189180467445E-4</v>
      </c>
    </row>
    <row r="315" spans="1:16" ht="24.9" customHeight="1">
      <c r="A315" s="8" t="str">
        <f>'Pacto original'!A328</f>
        <v>12.2.4</v>
      </c>
      <c r="B315" s="8">
        <f>'Pacto original'!B328</f>
        <v>94501</v>
      </c>
      <c r="C315" s="4" t="str">
        <f>'Pacto original'!C328</f>
        <v>SINAPI</v>
      </c>
      <c r="D315" s="33" t="str">
        <f>'Pacto original'!D328</f>
        <v>Registro bruto de gaveta 4"</v>
      </c>
      <c r="E315" s="8" t="str">
        <f>'Pacto original'!E328</f>
        <v>un</v>
      </c>
      <c r="F315" s="9">
        <f>'Pacto original'!F328</f>
        <v>2</v>
      </c>
      <c r="G315" s="49"/>
      <c r="H315" s="15">
        <f t="shared" si="98"/>
        <v>94501</v>
      </c>
      <c r="I315" s="18" t="str">
        <f t="shared" si="99"/>
        <v>SINAPI</v>
      </c>
      <c r="J315" s="34" t="str">
        <f t="shared" si="100"/>
        <v>Registro bruto de gaveta 4"</v>
      </c>
      <c r="K315" s="18" t="str">
        <f t="shared" si="101"/>
        <v>un</v>
      </c>
      <c r="L315" s="9">
        <v>2</v>
      </c>
      <c r="M315" s="45">
        <v>975.07</v>
      </c>
      <c r="N315" s="45">
        <f t="shared" si="110"/>
        <v>1279.7793750000001</v>
      </c>
      <c r="O315" s="45">
        <f t="shared" si="111"/>
        <v>2559.5587500000001</v>
      </c>
      <c r="P315" s="288">
        <f t="shared" ref="P315:P319" si="112">O315/$N$586</f>
        <v>8.9730666584744701E-4</v>
      </c>
    </row>
    <row r="316" spans="1:16" ht="24.9" customHeight="1">
      <c r="A316" s="8" t="str">
        <f>'Pacto original'!A329</f>
        <v>12.2.5</v>
      </c>
      <c r="B316" s="8">
        <f>'Pacto original'!B329</f>
        <v>94792</v>
      </c>
      <c r="C316" s="4" t="str">
        <f>'Pacto original'!C329</f>
        <v>SINAPI</v>
      </c>
      <c r="D316" s="33" t="str">
        <f>'Pacto original'!D329</f>
        <v>Registro de gaveta com canopla cromada 1"</v>
      </c>
      <c r="E316" s="8" t="str">
        <f>'Pacto original'!E329</f>
        <v>un</v>
      </c>
      <c r="F316" s="9">
        <f>'Pacto original'!F329</f>
        <v>1</v>
      </c>
      <c r="G316" s="49"/>
      <c r="H316" s="15">
        <f t="shared" ref="H316:H319" si="113">B316</f>
        <v>94792</v>
      </c>
      <c r="I316" s="18" t="str">
        <f t="shared" ref="I316:I319" si="114">C316</f>
        <v>SINAPI</v>
      </c>
      <c r="J316" s="34" t="str">
        <f t="shared" ref="J316:J319" si="115">D316</f>
        <v>Registro de gaveta com canopla cromada 1"</v>
      </c>
      <c r="K316" s="18" t="str">
        <f t="shared" ref="K316:K319" si="116">E316</f>
        <v>un</v>
      </c>
      <c r="L316" s="9">
        <v>1</v>
      </c>
      <c r="M316" s="45">
        <v>153.66999999999999</v>
      </c>
      <c r="N316" s="45">
        <f t="shared" si="110"/>
        <v>201.69187499999998</v>
      </c>
      <c r="O316" s="45">
        <f t="shared" si="111"/>
        <v>201.69187499999998</v>
      </c>
      <c r="P316" s="288">
        <f t="shared" si="112"/>
        <v>7.070729042057348E-5</v>
      </c>
    </row>
    <row r="317" spans="1:16" ht="24.9" customHeight="1">
      <c r="A317" s="8" t="str">
        <f>'Pacto original'!A330</f>
        <v>12.2.6</v>
      </c>
      <c r="B317" s="8">
        <f>'Pacto original'!B330</f>
        <v>94794</v>
      </c>
      <c r="C317" s="4" t="str">
        <f>'Pacto original'!C330</f>
        <v>SINAPI</v>
      </c>
      <c r="D317" s="33" t="str">
        <f>'Pacto original'!D330</f>
        <v>Registro de gaveta com canopla cromada 1 1/2"</v>
      </c>
      <c r="E317" s="8" t="str">
        <f>'Pacto original'!E330</f>
        <v>un</v>
      </c>
      <c r="F317" s="9">
        <f>'Pacto original'!F330</f>
        <v>12</v>
      </c>
      <c r="G317" s="49"/>
      <c r="H317" s="15">
        <f t="shared" si="113"/>
        <v>94794</v>
      </c>
      <c r="I317" s="18" t="str">
        <f t="shared" si="114"/>
        <v>SINAPI</v>
      </c>
      <c r="J317" s="34" t="str">
        <f t="shared" si="115"/>
        <v>Registro de gaveta com canopla cromada 1 1/2"</v>
      </c>
      <c r="K317" s="18" t="str">
        <f t="shared" si="116"/>
        <v>un</v>
      </c>
      <c r="L317" s="9">
        <v>12</v>
      </c>
      <c r="M317" s="45">
        <v>223.34</v>
      </c>
      <c r="N317" s="45">
        <f t="shared" si="110"/>
        <v>293.13375000000002</v>
      </c>
      <c r="O317" s="45">
        <f t="shared" si="111"/>
        <v>3517.6050000000005</v>
      </c>
      <c r="P317" s="288">
        <f t="shared" si="112"/>
        <v>1.2331697462768961E-3</v>
      </c>
    </row>
    <row r="318" spans="1:16" ht="24.9" customHeight="1">
      <c r="A318" s="8" t="str">
        <f>'Pacto original'!A331</f>
        <v>12.2.7</v>
      </c>
      <c r="B318" s="8">
        <f>'Pacto original'!B331</f>
        <v>89987</v>
      </c>
      <c r="C318" s="4" t="str">
        <f>'Pacto original'!C331</f>
        <v>SINAPI</v>
      </c>
      <c r="D318" s="33" t="str">
        <f>'Pacto original'!D331</f>
        <v>Registro de gaveta com canopla cromada 3/4"</v>
      </c>
      <c r="E318" s="8" t="str">
        <f>'Pacto original'!E331</f>
        <v>un</v>
      </c>
      <c r="F318" s="9">
        <f>'Pacto original'!F331</f>
        <v>33</v>
      </c>
      <c r="G318" s="49"/>
      <c r="H318" s="15">
        <f t="shared" si="113"/>
        <v>89987</v>
      </c>
      <c r="I318" s="18" t="str">
        <f t="shared" si="114"/>
        <v>SINAPI</v>
      </c>
      <c r="J318" s="34" t="str">
        <f t="shared" si="115"/>
        <v>Registro de gaveta com canopla cromada 3/4"</v>
      </c>
      <c r="K318" s="18" t="str">
        <f t="shared" si="116"/>
        <v>un</v>
      </c>
      <c r="L318" s="9">
        <v>33</v>
      </c>
      <c r="M318" s="45">
        <v>125.93</v>
      </c>
      <c r="N318" s="45">
        <f t="shared" si="110"/>
        <v>165.28312500000001</v>
      </c>
      <c r="O318" s="45">
        <f t="shared" si="111"/>
        <v>5454.3431250000003</v>
      </c>
      <c r="P318" s="288">
        <f t="shared" si="112"/>
        <v>1.9121336612733329E-3</v>
      </c>
    </row>
    <row r="319" spans="1:16" ht="24.9" customHeight="1">
      <c r="A319" s="8" t="str">
        <f>'Pacto original'!A332</f>
        <v>12.2.8</v>
      </c>
      <c r="B319" s="8">
        <f>'Pacto original'!B332</f>
        <v>89985</v>
      </c>
      <c r="C319" s="4" t="str">
        <f>'Pacto original'!C332</f>
        <v>SINAPI</v>
      </c>
      <c r="D319" s="33" t="str">
        <f>'Pacto original'!D332</f>
        <v>Registro de pressão com canopla cromada 3/4"</v>
      </c>
      <c r="E319" s="8" t="str">
        <f>'Pacto original'!E332</f>
        <v>un</v>
      </c>
      <c r="F319" s="9">
        <f>'Pacto original'!F332</f>
        <v>13</v>
      </c>
      <c r="G319" s="49"/>
      <c r="H319" s="15">
        <f t="shared" si="113"/>
        <v>89985</v>
      </c>
      <c r="I319" s="18" t="str">
        <f t="shared" si="114"/>
        <v>SINAPI</v>
      </c>
      <c r="J319" s="34" t="str">
        <f t="shared" si="115"/>
        <v>Registro de pressão com canopla cromada 3/4"</v>
      </c>
      <c r="K319" s="18" t="str">
        <f t="shared" si="116"/>
        <v>un</v>
      </c>
      <c r="L319" s="9">
        <v>13</v>
      </c>
      <c r="M319" s="45">
        <v>119.32</v>
      </c>
      <c r="N319" s="45">
        <f t="shared" si="110"/>
        <v>156.60749999999999</v>
      </c>
      <c r="O319" s="45">
        <f t="shared" si="111"/>
        <v>2035.8974999999998</v>
      </c>
      <c r="P319" s="288">
        <f t="shared" si="112"/>
        <v>7.1372630057120294E-4</v>
      </c>
    </row>
    <row r="320" spans="1:16" s="265" customFormat="1" ht="24.9" customHeight="1">
      <c r="A320" s="210"/>
      <c r="B320" s="210"/>
      <c r="C320" s="19"/>
      <c r="D320" s="211"/>
      <c r="E320" s="210"/>
      <c r="F320" s="212"/>
      <c r="G320" s="269"/>
      <c r="H320" s="270"/>
      <c r="I320" s="270"/>
      <c r="J320" s="211"/>
      <c r="K320" s="210"/>
      <c r="L320" s="212"/>
      <c r="M320" s="213"/>
      <c r="N320" s="213"/>
      <c r="O320" s="213"/>
      <c r="P320" s="291"/>
    </row>
    <row r="321" spans="1:16" s="243" customFormat="1" ht="24.9" customHeight="1">
      <c r="A321" s="228">
        <f>'Pacto original'!A335</f>
        <v>13</v>
      </c>
      <c r="B321" s="228"/>
      <c r="C321" s="229"/>
      <c r="D321" s="230" t="str">
        <f>'Pacto original'!D335</f>
        <v>DRENAGEM DE ÁGUAS PLUVIAIS</v>
      </c>
      <c r="E321" s="228"/>
      <c r="F321" s="244"/>
      <c r="G321" s="245"/>
      <c r="H321" s="258"/>
      <c r="I321" s="258"/>
      <c r="J321" s="230" t="str">
        <f>D321</f>
        <v>DRENAGEM DE ÁGUAS PLUVIAIS</v>
      </c>
      <c r="K321" s="228"/>
      <c r="L321" s="244"/>
      <c r="M321" s="248"/>
      <c r="N321" s="248"/>
      <c r="O321" s="7">
        <f>SUM(O322:O330)</f>
        <v>33493.280625000007</v>
      </c>
      <c r="P321" s="293"/>
    </row>
    <row r="322" spans="1:16" ht="24.9" customHeight="1">
      <c r="A322" s="8" t="str">
        <f>'Pacto original'!A336</f>
        <v>13.1</v>
      </c>
      <c r="B322" s="8"/>
      <c r="C322" s="4"/>
      <c r="D322" s="35" t="str">
        <f>'Pacto original'!D336</f>
        <v>TUBULAÇÕES E CONEXÕES DE PVC</v>
      </c>
      <c r="E322" s="8"/>
      <c r="F322" s="9"/>
      <c r="G322" s="49"/>
      <c r="H322" s="14"/>
      <c r="I322" s="14"/>
      <c r="J322" s="35" t="str">
        <f>D322</f>
        <v>TUBULAÇÕES E CONEXÕES DE PVC</v>
      </c>
      <c r="K322" s="8"/>
      <c r="L322" s="9"/>
      <c r="M322" s="213"/>
      <c r="N322" s="213"/>
      <c r="O322" s="213"/>
      <c r="P322" s="294"/>
    </row>
    <row r="323" spans="1:16" ht="24.9" customHeight="1">
      <c r="A323" s="8" t="str">
        <f>'Pacto original'!A337</f>
        <v>13.1.1</v>
      </c>
      <c r="B323" s="8">
        <f>'Pacto original'!B337</f>
        <v>89848</v>
      </c>
      <c r="C323" s="4" t="str">
        <f>'Pacto original'!C337</f>
        <v>SINAPI</v>
      </c>
      <c r="D323" s="33" t="str">
        <f>'Pacto original'!D337</f>
        <v>Tubo de PVC Ø100mm</v>
      </c>
      <c r="E323" s="8" t="str">
        <f>'Pacto original'!E337</f>
        <v>m</v>
      </c>
      <c r="F323" s="9">
        <f>'Pacto original'!F337</f>
        <v>296</v>
      </c>
      <c r="G323" s="49"/>
      <c r="H323" s="14">
        <f>B323</f>
        <v>89848</v>
      </c>
      <c r="I323" s="14" t="str">
        <f>C323</f>
        <v>SINAPI</v>
      </c>
      <c r="J323" s="33" t="str">
        <f>D323</f>
        <v>Tubo de PVC Ø100mm</v>
      </c>
      <c r="K323" s="8" t="str">
        <f>E323</f>
        <v>m</v>
      </c>
      <c r="L323" s="9">
        <v>296</v>
      </c>
      <c r="M323" s="45">
        <v>24.56</v>
      </c>
      <c r="N323" s="45">
        <f t="shared" ref="N323:N330" si="117">M323+(M323*$F$5)</f>
        <v>32.234999999999999</v>
      </c>
      <c r="O323" s="45">
        <f t="shared" ref="O323:O330" si="118">L323*N323</f>
        <v>9541.56</v>
      </c>
      <c r="P323" s="288">
        <f t="shared" ref="P323:P330" si="119">O323/$N$586</f>
        <v>3.3449927221179689E-3</v>
      </c>
    </row>
    <row r="324" spans="1:16" ht="24.9" customHeight="1">
      <c r="A324" s="8" t="str">
        <f>'Pacto original'!A338</f>
        <v>13.1.2</v>
      </c>
      <c r="B324" s="8">
        <f>'Pacto original'!B338</f>
        <v>89849</v>
      </c>
      <c r="C324" s="4" t="str">
        <f>'Pacto original'!C338</f>
        <v>SINAPI</v>
      </c>
      <c r="D324" s="33" t="str">
        <f>'Pacto original'!D338</f>
        <v>Tubo de PVC Ø150mm</v>
      </c>
      <c r="E324" s="8" t="str">
        <f>'Pacto original'!E338</f>
        <v>m</v>
      </c>
      <c r="F324" s="9">
        <f>'Pacto original'!F338</f>
        <v>98</v>
      </c>
      <c r="G324" s="49"/>
      <c r="H324" s="14">
        <f t="shared" ref="H324:H330" si="120">B324</f>
        <v>89849</v>
      </c>
      <c r="I324" s="14" t="str">
        <f t="shared" ref="I324:I330" si="121">C324</f>
        <v>SINAPI</v>
      </c>
      <c r="J324" s="33" t="str">
        <f t="shared" ref="J324:J330" si="122">D324</f>
        <v>Tubo de PVC Ø150mm</v>
      </c>
      <c r="K324" s="8" t="str">
        <f t="shared" ref="K324:K330" si="123">E324</f>
        <v>m</v>
      </c>
      <c r="L324" s="9">
        <v>98</v>
      </c>
      <c r="M324" s="45">
        <v>50.65</v>
      </c>
      <c r="N324" s="45">
        <f t="shared" si="117"/>
        <v>66.478125000000006</v>
      </c>
      <c r="O324" s="45">
        <f t="shared" si="118"/>
        <v>6514.8562500000007</v>
      </c>
      <c r="P324" s="288">
        <f t="shared" si="119"/>
        <v>2.28391864033709E-3</v>
      </c>
    </row>
    <row r="325" spans="1:16" ht="24.9" customHeight="1">
      <c r="A325" s="8" t="str">
        <f>'Pacto original'!A339</f>
        <v>13.1.3</v>
      </c>
      <c r="B325" s="8">
        <f>'Pacto original'!B339</f>
        <v>89746</v>
      </c>
      <c r="C325" s="4" t="str">
        <f>'Pacto original'!C339</f>
        <v>SINAPI</v>
      </c>
      <c r="D325" s="33" t="str">
        <f>'Pacto original'!D339</f>
        <v>Joelho 45 - 100mm</v>
      </c>
      <c r="E325" s="8" t="str">
        <f>'Pacto original'!E339</f>
        <v>un</v>
      </c>
      <c r="F325" s="9">
        <f>'Pacto original'!F339</f>
        <v>20</v>
      </c>
      <c r="G325" s="49"/>
      <c r="H325" s="14">
        <f t="shared" si="120"/>
        <v>89746</v>
      </c>
      <c r="I325" s="14" t="str">
        <f t="shared" si="121"/>
        <v>SINAPI</v>
      </c>
      <c r="J325" s="33" t="str">
        <f t="shared" si="122"/>
        <v>Joelho 45 - 100mm</v>
      </c>
      <c r="K325" s="8" t="str">
        <f t="shared" si="123"/>
        <v>un</v>
      </c>
      <c r="L325" s="9">
        <v>20</v>
      </c>
      <c r="M325" s="45">
        <v>25.28</v>
      </c>
      <c r="N325" s="45">
        <f t="shared" si="117"/>
        <v>33.18</v>
      </c>
      <c r="O325" s="45">
        <f t="shared" si="118"/>
        <v>663.6</v>
      </c>
      <c r="P325" s="288">
        <f t="shared" si="119"/>
        <v>2.3263881067639718E-4</v>
      </c>
    </row>
    <row r="326" spans="1:16" ht="24.9" customHeight="1">
      <c r="A326" s="8" t="str">
        <f>'Pacto original'!A340</f>
        <v>13.1.4</v>
      </c>
      <c r="B326" s="8">
        <f>'Pacto original'!B340</f>
        <v>89744</v>
      </c>
      <c r="C326" s="4" t="str">
        <f>'Pacto original'!C340</f>
        <v>SINAPI</v>
      </c>
      <c r="D326" s="33" t="str">
        <f>'Pacto original'!D340</f>
        <v>Joelho 90 - 100mm</v>
      </c>
      <c r="E326" s="8" t="str">
        <f>'Pacto original'!E340</f>
        <v>un</v>
      </c>
      <c r="F326" s="9">
        <f>'Pacto original'!F340</f>
        <v>71</v>
      </c>
      <c r="G326" s="49"/>
      <c r="H326" s="14">
        <f t="shared" si="120"/>
        <v>89744</v>
      </c>
      <c r="I326" s="14" t="str">
        <f t="shared" si="121"/>
        <v>SINAPI</v>
      </c>
      <c r="J326" s="33" t="str">
        <f t="shared" si="122"/>
        <v>Joelho 90 - 100mm</v>
      </c>
      <c r="K326" s="8" t="str">
        <f t="shared" si="123"/>
        <v>un</v>
      </c>
      <c r="L326" s="9">
        <v>71</v>
      </c>
      <c r="M326" s="45">
        <v>24.52</v>
      </c>
      <c r="N326" s="45">
        <f t="shared" si="117"/>
        <v>32.182499999999997</v>
      </c>
      <c r="O326" s="45">
        <f t="shared" si="118"/>
        <v>2284.9575</v>
      </c>
      <c r="P326" s="288">
        <f t="shared" si="119"/>
        <v>8.0103947445164824E-4</v>
      </c>
    </row>
    <row r="327" spans="1:16" ht="24.9" customHeight="1">
      <c r="A327" s="8" t="str">
        <f>'Pacto original'!A341</f>
        <v>13.1.5</v>
      </c>
      <c r="B327" s="8">
        <f>'Pacto original'!B341</f>
        <v>89567</v>
      </c>
      <c r="C327" s="4" t="str">
        <f>'Pacto original'!C341</f>
        <v>SINAPI</v>
      </c>
      <c r="D327" s="33" t="str">
        <f>'Pacto original'!D341</f>
        <v>Junção simples - 100mm - 100mm</v>
      </c>
      <c r="E327" s="8" t="str">
        <f>'Pacto original'!E341</f>
        <v>un</v>
      </c>
      <c r="F327" s="9">
        <f>'Pacto original'!F341</f>
        <v>7</v>
      </c>
      <c r="G327" s="49"/>
      <c r="H327" s="14">
        <f t="shared" si="120"/>
        <v>89567</v>
      </c>
      <c r="I327" s="14" t="str">
        <f t="shared" si="121"/>
        <v>SINAPI</v>
      </c>
      <c r="J327" s="33" t="str">
        <f t="shared" si="122"/>
        <v>Junção simples - 100mm - 100mm</v>
      </c>
      <c r="K327" s="8" t="str">
        <f t="shared" si="123"/>
        <v>un</v>
      </c>
      <c r="L327" s="9">
        <v>7</v>
      </c>
      <c r="M327" s="45">
        <v>71.14</v>
      </c>
      <c r="N327" s="45">
        <f t="shared" si="117"/>
        <v>93.371250000000003</v>
      </c>
      <c r="O327" s="45">
        <f t="shared" si="118"/>
        <v>653.59875</v>
      </c>
      <c r="P327" s="288">
        <f t="shared" si="119"/>
        <v>2.2913266404397205E-4</v>
      </c>
    </row>
    <row r="328" spans="1:16" ht="24.9" customHeight="1">
      <c r="A328" s="8" t="str">
        <f>'Pacto original'!A342</f>
        <v>13.2</v>
      </c>
      <c r="B328" s="8"/>
      <c r="C328" s="4"/>
      <c r="D328" s="35" t="str">
        <f>'Pacto original'!D342</f>
        <v>ACESSÓRIOS</v>
      </c>
      <c r="E328" s="8"/>
      <c r="F328" s="9">
        <f>'Pacto original'!F342</f>
        <v>0</v>
      </c>
      <c r="G328" s="49"/>
      <c r="H328" s="14"/>
      <c r="I328" s="14"/>
      <c r="J328" s="35" t="str">
        <f t="shared" si="122"/>
        <v>ACESSÓRIOS</v>
      </c>
      <c r="K328" s="8"/>
      <c r="L328" s="9"/>
      <c r="M328" s="213"/>
      <c r="N328" s="213"/>
      <c r="O328" s="213"/>
      <c r="P328" s="288"/>
    </row>
    <row r="329" spans="1:16" ht="24.9" customHeight="1">
      <c r="A329" s="8" t="str">
        <f>'Pacto original'!A343</f>
        <v>13.2.1</v>
      </c>
      <c r="B329" s="8" t="s">
        <v>1179</v>
      </c>
      <c r="C329" s="4" t="s">
        <v>69</v>
      </c>
      <c r="D329" s="33" t="str">
        <f>'Pacto original'!D343</f>
        <v>Ralo hemisférico (formato abacaxi) de ferro fundido, Ø100mm</v>
      </c>
      <c r="E329" s="8" t="str">
        <f>'Pacto original'!E343</f>
        <v>un</v>
      </c>
      <c r="F329" s="9">
        <f>'Pacto original'!F343</f>
        <v>23</v>
      </c>
      <c r="G329" s="49"/>
      <c r="H329" s="14" t="str">
        <f t="shared" si="120"/>
        <v>ED-49962</v>
      </c>
      <c r="I329" s="14" t="str">
        <f t="shared" si="121"/>
        <v>SEINFRA</v>
      </c>
      <c r="J329" s="33" t="str">
        <f t="shared" si="122"/>
        <v>Ralo hemisférico (formato abacaxi) de ferro fundido, Ø100mm</v>
      </c>
      <c r="K329" s="8" t="str">
        <f t="shared" si="123"/>
        <v>un</v>
      </c>
      <c r="L329" s="9">
        <v>23</v>
      </c>
      <c r="M329" s="45">
        <v>37.270000000000003</v>
      </c>
      <c r="N329" s="45">
        <f t="shared" si="117"/>
        <v>48.916875000000005</v>
      </c>
      <c r="O329" s="45">
        <f t="shared" si="118"/>
        <v>1125.0881250000002</v>
      </c>
      <c r="P329" s="288">
        <f t="shared" si="119"/>
        <v>3.9442309117862832E-4</v>
      </c>
    </row>
    <row r="330" spans="1:16" ht="24.9" customHeight="1">
      <c r="A330" s="8" t="str">
        <f>'Pacto original'!A344</f>
        <v>13.2.2</v>
      </c>
      <c r="B330" s="8" t="s">
        <v>1180</v>
      </c>
      <c r="C330" s="4" t="str">
        <f>'Pacto original'!C344</f>
        <v>SINAPI</v>
      </c>
      <c r="D330" s="33" t="str">
        <f>'Pacto original'!D344</f>
        <v>Caixa de areia sem grelha 60x60cm</v>
      </c>
      <c r="E330" s="8" t="str">
        <f>'Pacto original'!E344</f>
        <v>un</v>
      </c>
      <c r="F330" s="9">
        <f>'Pacto original'!F344</f>
        <v>16</v>
      </c>
      <c r="G330" s="49"/>
      <c r="H330" s="14" t="str">
        <f t="shared" si="120"/>
        <v>ED-48586</v>
      </c>
      <c r="I330" s="14" t="str">
        <f t="shared" si="121"/>
        <v>SINAPI</v>
      </c>
      <c r="J330" s="33" t="str">
        <f t="shared" si="122"/>
        <v>Caixa de areia sem grelha 60x60cm</v>
      </c>
      <c r="K330" s="8" t="str">
        <f t="shared" si="123"/>
        <v>un</v>
      </c>
      <c r="L330" s="9">
        <v>16</v>
      </c>
      <c r="M330" s="45">
        <v>605.22</v>
      </c>
      <c r="N330" s="45">
        <f t="shared" si="117"/>
        <v>794.35125000000005</v>
      </c>
      <c r="O330" s="45">
        <f t="shared" si="118"/>
        <v>12709.62</v>
      </c>
      <c r="P330" s="288">
        <f t="shared" si="119"/>
        <v>4.4556221834673769E-3</v>
      </c>
    </row>
    <row r="331" spans="1:16" s="265" customFormat="1" ht="24.9" customHeight="1">
      <c r="A331" s="210"/>
      <c r="B331" s="210"/>
      <c r="C331" s="19"/>
      <c r="D331" s="211"/>
      <c r="E331" s="210"/>
      <c r="F331" s="212"/>
      <c r="G331" s="269"/>
      <c r="H331" s="270"/>
      <c r="I331" s="270"/>
      <c r="J331" s="211"/>
      <c r="K331" s="210"/>
      <c r="L331" s="212"/>
      <c r="M331" s="213"/>
      <c r="N331" s="213"/>
      <c r="O331" s="213"/>
      <c r="P331" s="291"/>
    </row>
    <row r="332" spans="1:16" s="243" customFormat="1" ht="24.9" customHeight="1">
      <c r="A332" s="228">
        <f>'Pacto original'!A347</f>
        <v>14</v>
      </c>
      <c r="B332" s="228"/>
      <c r="C332" s="229"/>
      <c r="D332" s="230" t="str">
        <f>'Pacto original'!D347</f>
        <v xml:space="preserve">INSTALAÇÃO SANITÁRIA </v>
      </c>
      <c r="E332" s="228"/>
      <c r="F332" s="244"/>
      <c r="G332" s="245"/>
      <c r="H332" s="258"/>
      <c r="I332" s="258"/>
      <c r="J332" s="230" t="str">
        <f>D332</f>
        <v xml:space="preserve">INSTALAÇÃO SANITÁRIA </v>
      </c>
      <c r="K332" s="228"/>
      <c r="L332" s="244"/>
      <c r="M332" s="248"/>
      <c r="N332" s="248"/>
      <c r="O332" s="7">
        <f>SUM(O333:O373)</f>
        <v>71063.619375000009</v>
      </c>
      <c r="P332" s="293"/>
    </row>
    <row r="333" spans="1:16" ht="24.9" customHeight="1">
      <c r="A333" s="8" t="str">
        <f>'Pacto original'!A348</f>
        <v>14.1</v>
      </c>
      <c r="B333" s="8">
        <f>'Pacto original'!B348</f>
        <v>89714</v>
      </c>
      <c r="C333" s="4" t="str">
        <f>'Pacto original'!C348</f>
        <v>SINAPI</v>
      </c>
      <c r="D333" s="33" t="str">
        <f>'Pacto original'!D348</f>
        <v>Tubo de PVC rígido 100mm</v>
      </c>
      <c r="E333" s="8" t="str">
        <f>'Pacto original'!E348</f>
        <v>m</v>
      </c>
      <c r="F333" s="9">
        <f>'Pacto original'!F348</f>
        <v>226</v>
      </c>
      <c r="G333" s="49"/>
      <c r="H333" s="14">
        <f>B333</f>
        <v>89714</v>
      </c>
      <c r="I333" s="14" t="str">
        <f>C333</f>
        <v>SINAPI</v>
      </c>
      <c r="J333" s="33" t="str">
        <f>D333</f>
        <v>Tubo de PVC rígido 100mm</v>
      </c>
      <c r="K333" s="8" t="str">
        <f>E333</f>
        <v>m</v>
      </c>
      <c r="L333" s="9">
        <v>226</v>
      </c>
      <c r="M333" s="45">
        <v>33.4</v>
      </c>
      <c r="N333" s="45">
        <f t="shared" ref="N333:N373" si="124">M333+(M333*$F$5)</f>
        <v>43.837499999999999</v>
      </c>
      <c r="O333" s="45">
        <f t="shared" ref="O333" si="125">L333*N333</f>
        <v>9907.2749999999996</v>
      </c>
      <c r="P333" s="288">
        <f t="shared" ref="P333:P373" si="126">O333/$N$586</f>
        <v>3.4732017375587745E-3</v>
      </c>
    </row>
    <row r="334" spans="1:16" ht="24.9" customHeight="1">
      <c r="A334" s="8" t="str">
        <f>'Pacto original'!A349</f>
        <v>14.2</v>
      </c>
      <c r="B334" s="8">
        <f>'Pacto original'!B349</f>
        <v>89711</v>
      </c>
      <c r="C334" s="4" t="str">
        <f>'Pacto original'!C349</f>
        <v>SINAPI</v>
      </c>
      <c r="D334" s="33" t="str">
        <f>'Pacto original'!D349</f>
        <v>Tubo de PVC rígido 40mm</v>
      </c>
      <c r="E334" s="8" t="str">
        <f>'Pacto original'!E349</f>
        <v>m</v>
      </c>
      <c r="F334" s="9">
        <f>'Pacto original'!F349</f>
        <v>186</v>
      </c>
      <c r="G334" s="49"/>
      <c r="H334" s="14">
        <f t="shared" ref="H334:H373" si="127">B334</f>
        <v>89711</v>
      </c>
      <c r="I334" s="14" t="str">
        <f t="shared" ref="I334:I373" si="128">C334</f>
        <v>SINAPI</v>
      </c>
      <c r="J334" s="33" t="str">
        <f t="shared" ref="J334:J373" si="129">D334</f>
        <v>Tubo de PVC rígido 40mm</v>
      </c>
      <c r="K334" s="8" t="str">
        <f t="shared" ref="K334:K373" si="130">E334</f>
        <v>m</v>
      </c>
      <c r="L334" s="9">
        <v>186</v>
      </c>
      <c r="M334" s="45">
        <v>18.84</v>
      </c>
      <c r="N334" s="45">
        <f t="shared" si="124"/>
        <v>24.727499999999999</v>
      </c>
      <c r="O334" s="45">
        <f t="shared" ref="O334:O373" si="131">L334*N334</f>
        <v>4599.3149999999996</v>
      </c>
      <c r="P334" s="288">
        <f t="shared" si="126"/>
        <v>1.6123857316547824E-3</v>
      </c>
    </row>
    <row r="335" spans="1:16" ht="24.9" customHeight="1">
      <c r="A335" s="8" t="str">
        <f>'Pacto original'!A350</f>
        <v>14.3</v>
      </c>
      <c r="B335" s="8">
        <f>'Pacto original'!B350</f>
        <v>89712</v>
      </c>
      <c r="C335" s="4" t="str">
        <f>'Pacto original'!C350</f>
        <v>SINAPI</v>
      </c>
      <c r="D335" s="33" t="str">
        <f>'Pacto original'!D350</f>
        <v>Tubo de PVC rígido 50mm</v>
      </c>
      <c r="E335" s="8" t="str">
        <f>'Pacto original'!E350</f>
        <v>m</v>
      </c>
      <c r="F335" s="9">
        <f>'Pacto original'!F350</f>
        <v>160</v>
      </c>
      <c r="G335" s="49"/>
      <c r="H335" s="14">
        <f t="shared" si="127"/>
        <v>89712</v>
      </c>
      <c r="I335" s="14" t="str">
        <f t="shared" si="128"/>
        <v>SINAPI</v>
      </c>
      <c r="J335" s="33" t="str">
        <f t="shared" si="129"/>
        <v>Tubo de PVC rígido 50mm</v>
      </c>
      <c r="K335" s="8" t="str">
        <f t="shared" si="130"/>
        <v>m</v>
      </c>
      <c r="L335" s="9">
        <v>80</v>
      </c>
      <c r="M335" s="45">
        <v>23.99</v>
      </c>
      <c r="N335" s="45">
        <f t="shared" si="124"/>
        <v>31.486874999999998</v>
      </c>
      <c r="O335" s="45">
        <f t="shared" si="131"/>
        <v>2518.9499999999998</v>
      </c>
      <c r="P335" s="288">
        <f t="shared" si="126"/>
        <v>8.8307042217195691E-4</v>
      </c>
    </row>
    <row r="336" spans="1:16" ht="24.9" customHeight="1">
      <c r="A336" s="8" t="str">
        <f>'Pacto original'!A351</f>
        <v>14.4</v>
      </c>
      <c r="B336" s="8">
        <f>'Pacto original'!B351</f>
        <v>89511</v>
      </c>
      <c r="C336" s="4" t="str">
        <f>'Pacto original'!C351</f>
        <v>SINAPI</v>
      </c>
      <c r="D336" s="33" t="str">
        <f>'Pacto original'!D351</f>
        <v>Tubo de PVC rígido 75mm</v>
      </c>
      <c r="E336" s="8" t="str">
        <f>'Pacto original'!E351</f>
        <v>m</v>
      </c>
      <c r="F336" s="9">
        <f>'Pacto original'!F351</f>
        <v>154</v>
      </c>
      <c r="G336" s="49"/>
      <c r="H336" s="14">
        <f t="shared" si="127"/>
        <v>89511</v>
      </c>
      <c r="I336" s="14" t="str">
        <f t="shared" si="128"/>
        <v>SINAPI</v>
      </c>
      <c r="J336" s="33" t="str">
        <f t="shared" si="129"/>
        <v>Tubo de PVC rígido 75mm</v>
      </c>
      <c r="K336" s="8" t="str">
        <f t="shared" si="130"/>
        <v>m</v>
      </c>
      <c r="L336" s="9">
        <v>77</v>
      </c>
      <c r="M336" s="45">
        <v>34.46</v>
      </c>
      <c r="N336" s="45">
        <f t="shared" si="124"/>
        <v>45.228750000000005</v>
      </c>
      <c r="O336" s="45">
        <f t="shared" si="131"/>
        <v>3482.6137500000004</v>
      </c>
      <c r="P336" s="288">
        <f t="shared" si="126"/>
        <v>1.2209028343057079E-3</v>
      </c>
    </row>
    <row r="337" spans="1:16" ht="24.9" customHeight="1">
      <c r="A337" s="8" t="str">
        <f>'Pacto original'!A352</f>
        <v>14.5</v>
      </c>
      <c r="B337" s="8">
        <f>'Pacto original'!B352</f>
        <v>89849</v>
      </c>
      <c r="C337" s="4" t="str">
        <f>'Pacto original'!C352</f>
        <v>SINAPI</v>
      </c>
      <c r="D337" s="33" t="str">
        <f>'Pacto original'!D352</f>
        <v>Tubo de PVC rígido 150mm</v>
      </c>
      <c r="E337" s="8" t="str">
        <f>'Pacto original'!E352</f>
        <v>m</v>
      </c>
      <c r="F337" s="9">
        <f>'Pacto original'!F352</f>
        <v>38</v>
      </c>
      <c r="G337" s="49"/>
      <c r="H337" s="14">
        <f t="shared" si="127"/>
        <v>89849</v>
      </c>
      <c r="I337" s="14" t="str">
        <f t="shared" si="128"/>
        <v>SINAPI</v>
      </c>
      <c r="J337" s="33" t="str">
        <f t="shared" si="129"/>
        <v>Tubo de PVC rígido 150mm</v>
      </c>
      <c r="K337" s="8" t="str">
        <f t="shared" si="130"/>
        <v>m</v>
      </c>
      <c r="L337" s="9">
        <v>19</v>
      </c>
      <c r="M337" s="45">
        <v>50.65</v>
      </c>
      <c r="N337" s="45">
        <f t="shared" si="124"/>
        <v>66.478125000000006</v>
      </c>
      <c r="O337" s="45">
        <f t="shared" si="131"/>
        <v>1263.0843750000001</v>
      </c>
      <c r="P337" s="288">
        <f t="shared" si="126"/>
        <v>4.4280055271841545E-4</v>
      </c>
    </row>
    <row r="338" spans="1:16" ht="24.9" customHeight="1">
      <c r="A338" s="8" t="str">
        <f>'Pacto original'!A353</f>
        <v>14.6</v>
      </c>
      <c r="B338" s="8">
        <v>89546</v>
      </c>
      <c r="C338" s="4" t="str">
        <f>'Pacto original'!C353</f>
        <v>SINAPI</v>
      </c>
      <c r="D338" s="33" t="str">
        <f>'Pacto original'!D353</f>
        <v>Bucha de redução PVC longa 50mm-40mm</v>
      </c>
      <c r="E338" s="8" t="str">
        <f>'Pacto original'!E353</f>
        <v>un</v>
      </c>
      <c r="F338" s="9">
        <f>'Pacto original'!F353</f>
        <v>37</v>
      </c>
      <c r="G338" s="49"/>
      <c r="H338" s="14">
        <f t="shared" si="127"/>
        <v>89546</v>
      </c>
      <c r="I338" s="14" t="str">
        <f t="shared" si="128"/>
        <v>SINAPI</v>
      </c>
      <c r="J338" s="33" t="str">
        <f t="shared" si="129"/>
        <v>Bucha de redução PVC longa 50mm-40mm</v>
      </c>
      <c r="K338" s="8" t="str">
        <f t="shared" si="130"/>
        <v>un</v>
      </c>
      <c r="L338" s="9">
        <v>37</v>
      </c>
      <c r="M338" s="45">
        <v>9.9600000000000009</v>
      </c>
      <c r="N338" s="45">
        <f t="shared" si="124"/>
        <v>13.072500000000002</v>
      </c>
      <c r="O338" s="45">
        <f t="shared" si="131"/>
        <v>483.68250000000006</v>
      </c>
      <c r="P338" s="288">
        <f t="shared" si="126"/>
        <v>1.69564981231143E-4</v>
      </c>
    </row>
    <row r="339" spans="1:16" ht="24.9" customHeight="1">
      <c r="A339" s="8" t="str">
        <f>'Pacto original'!A354</f>
        <v>14.7</v>
      </c>
      <c r="B339" s="8">
        <f>'Pacto original'!B354</f>
        <v>89746</v>
      </c>
      <c r="C339" s="4" t="str">
        <f>'Pacto original'!C354</f>
        <v>SINAPI</v>
      </c>
      <c r="D339" s="33" t="str">
        <f>'Pacto original'!D354</f>
        <v>Joelho PVC 45º 100mm</v>
      </c>
      <c r="E339" s="8" t="str">
        <f>'Pacto original'!E354</f>
        <v>un</v>
      </c>
      <c r="F339" s="9">
        <f>'Pacto original'!F354</f>
        <v>6</v>
      </c>
      <c r="G339" s="49"/>
      <c r="H339" s="14">
        <f t="shared" si="127"/>
        <v>89746</v>
      </c>
      <c r="I339" s="14" t="str">
        <f t="shared" si="128"/>
        <v>SINAPI</v>
      </c>
      <c r="J339" s="33" t="str">
        <f t="shared" si="129"/>
        <v>Joelho PVC 45º 100mm</v>
      </c>
      <c r="K339" s="8" t="str">
        <f t="shared" si="130"/>
        <v>un</v>
      </c>
      <c r="L339" s="9">
        <v>3</v>
      </c>
      <c r="M339" s="45">
        <v>25.28</v>
      </c>
      <c r="N339" s="45">
        <f t="shared" si="124"/>
        <v>33.18</v>
      </c>
      <c r="O339" s="45">
        <f t="shared" si="131"/>
        <v>99.539999999999992</v>
      </c>
      <c r="P339" s="288">
        <f t="shared" si="126"/>
        <v>3.4895821601459573E-5</v>
      </c>
    </row>
    <row r="340" spans="1:16" ht="24.9" customHeight="1">
      <c r="A340" s="8" t="str">
        <f>'Pacto original'!A355</f>
        <v>14.8</v>
      </c>
      <c r="B340" s="8">
        <f>'Pacto original'!B355</f>
        <v>89739</v>
      </c>
      <c r="C340" s="4" t="str">
        <f>'Pacto original'!C355</f>
        <v>SINAPI</v>
      </c>
      <c r="D340" s="33" t="str">
        <f>'Pacto original'!D355</f>
        <v>Joelho PVC 45º 75mm</v>
      </c>
      <c r="E340" s="8" t="str">
        <f>'Pacto original'!E355</f>
        <v>un</v>
      </c>
      <c r="F340" s="9">
        <f>'Pacto original'!F355</f>
        <v>21</v>
      </c>
      <c r="G340" s="49"/>
      <c r="H340" s="14">
        <f t="shared" si="127"/>
        <v>89739</v>
      </c>
      <c r="I340" s="14" t="str">
        <f t="shared" si="128"/>
        <v>SINAPI</v>
      </c>
      <c r="J340" s="33" t="str">
        <f t="shared" si="129"/>
        <v>Joelho PVC 45º 75mm</v>
      </c>
      <c r="K340" s="8" t="str">
        <f t="shared" si="130"/>
        <v>un</v>
      </c>
      <c r="L340" s="9">
        <v>11</v>
      </c>
      <c r="M340" s="45">
        <v>21.04</v>
      </c>
      <c r="N340" s="45">
        <f t="shared" si="124"/>
        <v>27.614999999999998</v>
      </c>
      <c r="O340" s="45">
        <f t="shared" si="131"/>
        <v>303.76499999999999</v>
      </c>
      <c r="P340" s="288">
        <f t="shared" si="126"/>
        <v>1.0649115178588877E-4</v>
      </c>
    </row>
    <row r="341" spans="1:16" ht="24.9" customHeight="1">
      <c r="A341" s="8" t="str">
        <f>'Pacto original'!A356</f>
        <v>14.9</v>
      </c>
      <c r="B341" s="8">
        <f>'Pacto original'!B356</f>
        <v>89732</v>
      </c>
      <c r="C341" s="4" t="str">
        <f>'Pacto original'!C356</f>
        <v>SINAPI</v>
      </c>
      <c r="D341" s="33" t="str">
        <f>'Pacto original'!D356</f>
        <v>Joelho PVC 45º 50mm</v>
      </c>
      <c r="E341" s="8" t="str">
        <f>'Pacto original'!E356</f>
        <v>un</v>
      </c>
      <c r="F341" s="9">
        <f>'Pacto original'!F356</f>
        <v>29</v>
      </c>
      <c r="G341" s="49"/>
      <c r="H341" s="14">
        <f t="shared" si="127"/>
        <v>89732</v>
      </c>
      <c r="I341" s="14" t="str">
        <f t="shared" si="128"/>
        <v>SINAPI</v>
      </c>
      <c r="J341" s="33" t="str">
        <f t="shared" si="129"/>
        <v>Joelho PVC 45º 50mm</v>
      </c>
      <c r="K341" s="8" t="str">
        <f t="shared" si="130"/>
        <v>un</v>
      </c>
      <c r="L341" s="9">
        <v>17</v>
      </c>
      <c r="M341" s="45">
        <v>13.91</v>
      </c>
      <c r="N341" s="45">
        <f t="shared" si="124"/>
        <v>18.256875000000001</v>
      </c>
      <c r="O341" s="45">
        <f t="shared" si="131"/>
        <v>310.36687499999999</v>
      </c>
      <c r="P341" s="288">
        <f t="shared" si="126"/>
        <v>1.0880557666267334E-4</v>
      </c>
    </row>
    <row r="342" spans="1:16" ht="24.9" customHeight="1">
      <c r="A342" s="8" t="str">
        <f>'Pacto original'!A357</f>
        <v>14.10</v>
      </c>
      <c r="B342" s="8">
        <f>'Pacto original'!B357</f>
        <v>89726</v>
      </c>
      <c r="C342" s="4" t="str">
        <f>'Pacto original'!C357</f>
        <v>SINAPI</v>
      </c>
      <c r="D342" s="33" t="str">
        <f>'Pacto original'!D357</f>
        <v>Joelho PVC 45º 40mm</v>
      </c>
      <c r="E342" s="8" t="str">
        <f>'Pacto original'!E357</f>
        <v>un</v>
      </c>
      <c r="F342" s="9">
        <f>'Pacto original'!F357</f>
        <v>54</v>
      </c>
      <c r="G342" s="49"/>
      <c r="H342" s="14">
        <f t="shared" si="127"/>
        <v>89726</v>
      </c>
      <c r="I342" s="14" t="str">
        <f t="shared" si="128"/>
        <v>SINAPI</v>
      </c>
      <c r="J342" s="33" t="str">
        <f t="shared" si="129"/>
        <v>Joelho PVC 45º 40mm</v>
      </c>
      <c r="K342" s="8" t="str">
        <f t="shared" si="130"/>
        <v>un</v>
      </c>
      <c r="L342" s="9">
        <v>34</v>
      </c>
      <c r="M342" s="45">
        <v>9.1199999999999992</v>
      </c>
      <c r="N342" s="45">
        <f t="shared" si="124"/>
        <v>11.969999999999999</v>
      </c>
      <c r="O342" s="45">
        <f t="shared" si="131"/>
        <v>406.97999999999996</v>
      </c>
      <c r="P342" s="288">
        <f t="shared" si="126"/>
        <v>1.4267532123128407E-4</v>
      </c>
    </row>
    <row r="343" spans="1:16" ht="24.9" customHeight="1">
      <c r="A343" s="8" t="str">
        <f>'Pacto original'!A358</f>
        <v>14.11</v>
      </c>
      <c r="B343" s="8">
        <f>'Pacto original'!B358</f>
        <v>89744</v>
      </c>
      <c r="C343" s="4" t="str">
        <f>'Pacto original'!C358</f>
        <v>SINAPI</v>
      </c>
      <c r="D343" s="33" t="str">
        <f>'Pacto original'!D358</f>
        <v>Joelho PVC 90º 100mm</v>
      </c>
      <c r="E343" s="8" t="str">
        <f>'Pacto original'!E358</f>
        <v>un</v>
      </c>
      <c r="F343" s="9">
        <f>'Pacto original'!F358</f>
        <v>24</v>
      </c>
      <c r="G343" s="49"/>
      <c r="H343" s="14">
        <f t="shared" si="127"/>
        <v>89744</v>
      </c>
      <c r="I343" s="14" t="str">
        <f t="shared" si="128"/>
        <v>SINAPI</v>
      </c>
      <c r="J343" s="33" t="str">
        <f t="shared" si="129"/>
        <v>Joelho PVC 90º 100mm</v>
      </c>
      <c r="K343" s="8" t="str">
        <f t="shared" si="130"/>
        <v>un</v>
      </c>
      <c r="L343" s="9">
        <v>12</v>
      </c>
      <c r="M343" s="45">
        <v>24.52</v>
      </c>
      <c r="N343" s="45">
        <f t="shared" si="124"/>
        <v>32.182499999999997</v>
      </c>
      <c r="O343" s="45">
        <f t="shared" si="131"/>
        <v>386.18999999999994</v>
      </c>
      <c r="P343" s="288">
        <f t="shared" si="126"/>
        <v>1.3538695342844758E-4</v>
      </c>
    </row>
    <row r="344" spans="1:16" ht="24.9" customHeight="1">
      <c r="A344" s="8" t="str">
        <f>'Pacto original'!A359</f>
        <v>14.12</v>
      </c>
      <c r="B344" s="8">
        <f>'Pacto original'!B359</f>
        <v>89522</v>
      </c>
      <c r="C344" s="4" t="str">
        <f>'Pacto original'!C359</f>
        <v>SINAPI</v>
      </c>
      <c r="D344" s="33" t="str">
        <f>'Pacto original'!D359</f>
        <v>Joelho PVC 90º 75mm</v>
      </c>
      <c r="E344" s="8" t="str">
        <f>'Pacto original'!E359</f>
        <v>un</v>
      </c>
      <c r="F344" s="9">
        <f>'Pacto original'!F359</f>
        <v>48</v>
      </c>
      <c r="G344" s="49"/>
      <c r="H344" s="14">
        <f t="shared" si="127"/>
        <v>89522</v>
      </c>
      <c r="I344" s="14" t="str">
        <f t="shared" si="128"/>
        <v>SINAPI</v>
      </c>
      <c r="J344" s="33" t="str">
        <f t="shared" si="129"/>
        <v>Joelho PVC 90º 75mm</v>
      </c>
      <c r="K344" s="8" t="str">
        <f t="shared" si="130"/>
        <v>un</v>
      </c>
      <c r="L344" s="9">
        <v>24</v>
      </c>
      <c r="M344" s="45">
        <v>26.48</v>
      </c>
      <c r="N344" s="45">
        <f t="shared" si="124"/>
        <v>34.755000000000003</v>
      </c>
      <c r="O344" s="45">
        <f t="shared" si="131"/>
        <v>834.12000000000012</v>
      </c>
      <c r="P344" s="288">
        <f t="shared" si="126"/>
        <v>2.9241815063501571E-4</v>
      </c>
    </row>
    <row r="345" spans="1:16" ht="24.9" customHeight="1">
      <c r="A345" s="8" t="str">
        <f>'Pacto original'!A360</f>
        <v>14.13</v>
      </c>
      <c r="B345" s="8">
        <f>'Pacto original'!B360</f>
        <v>89731</v>
      </c>
      <c r="C345" s="4" t="str">
        <f>'Pacto original'!C360</f>
        <v>SINAPI</v>
      </c>
      <c r="D345" s="33" t="str">
        <f>'Pacto original'!D360</f>
        <v>Joelho PVC 90º 50mm</v>
      </c>
      <c r="E345" s="8" t="str">
        <f>'Pacto original'!E360</f>
        <v>un</v>
      </c>
      <c r="F345" s="9">
        <f>'Pacto original'!F360</f>
        <v>38</v>
      </c>
      <c r="G345" s="49"/>
      <c r="H345" s="14">
        <f t="shared" si="127"/>
        <v>89731</v>
      </c>
      <c r="I345" s="14" t="str">
        <f t="shared" si="128"/>
        <v>SINAPI</v>
      </c>
      <c r="J345" s="33" t="str">
        <f t="shared" si="129"/>
        <v>Joelho PVC 90º 50mm</v>
      </c>
      <c r="K345" s="8" t="str">
        <f t="shared" si="130"/>
        <v>un</v>
      </c>
      <c r="L345" s="9">
        <v>19</v>
      </c>
      <c r="M345" s="45">
        <v>13.25</v>
      </c>
      <c r="N345" s="45">
        <f t="shared" si="124"/>
        <v>17.390625</v>
      </c>
      <c r="O345" s="45">
        <f t="shared" si="131"/>
        <v>330.421875</v>
      </c>
      <c r="P345" s="288">
        <f t="shared" si="126"/>
        <v>1.1583627489672269E-4</v>
      </c>
    </row>
    <row r="346" spans="1:16" ht="24.9" customHeight="1">
      <c r="A346" s="8" t="str">
        <f>'Pacto original'!A361</f>
        <v>14.14</v>
      </c>
      <c r="B346" s="8">
        <f>'Pacto original'!B361</f>
        <v>89724</v>
      </c>
      <c r="C346" s="4" t="str">
        <f>'Pacto original'!C361</f>
        <v>SINAPI</v>
      </c>
      <c r="D346" s="33" t="str">
        <f>'Pacto original'!D361</f>
        <v>Joelho PVC 90º 40mm</v>
      </c>
      <c r="E346" s="8" t="str">
        <f>'Pacto original'!E361</f>
        <v>un</v>
      </c>
      <c r="F346" s="9">
        <f>'Pacto original'!F361</f>
        <v>166</v>
      </c>
      <c r="G346" s="49"/>
      <c r="H346" s="14">
        <f t="shared" si="127"/>
        <v>89724</v>
      </c>
      <c r="I346" s="14" t="str">
        <f t="shared" si="128"/>
        <v>SINAPI</v>
      </c>
      <c r="J346" s="33" t="str">
        <f t="shared" si="129"/>
        <v>Joelho PVC 90º 40mm</v>
      </c>
      <c r="K346" s="8" t="str">
        <f t="shared" si="130"/>
        <v>un</v>
      </c>
      <c r="L346" s="9">
        <v>83</v>
      </c>
      <c r="M346" s="45">
        <v>8.91</v>
      </c>
      <c r="N346" s="45">
        <f t="shared" si="124"/>
        <v>11.694375000000001</v>
      </c>
      <c r="O346" s="45">
        <f t="shared" si="131"/>
        <v>970.63312500000006</v>
      </c>
      <c r="P346" s="288">
        <f t="shared" si="126"/>
        <v>3.4027567179492884E-4</v>
      </c>
    </row>
    <row r="347" spans="1:16" ht="24.9" customHeight="1">
      <c r="A347" s="8" t="str">
        <f>'Pacto original'!A362</f>
        <v>14.15</v>
      </c>
      <c r="B347" s="8">
        <f>'Pacto original'!B362</f>
        <v>89569</v>
      </c>
      <c r="C347" s="4" t="str">
        <f>'Pacto original'!C362</f>
        <v>SINAPI</v>
      </c>
      <c r="D347" s="33" t="str">
        <f>'Pacto original'!D362</f>
        <v>Junção PVC simples 100mm-50mm</v>
      </c>
      <c r="E347" s="8" t="str">
        <f>'Pacto original'!E362</f>
        <v>un</v>
      </c>
      <c r="F347" s="9">
        <f>'Pacto original'!F362</f>
        <v>20</v>
      </c>
      <c r="G347" s="49"/>
      <c r="H347" s="14">
        <f t="shared" si="127"/>
        <v>89569</v>
      </c>
      <c r="I347" s="14" t="str">
        <f t="shared" si="128"/>
        <v>SINAPI</v>
      </c>
      <c r="J347" s="33" t="str">
        <f t="shared" si="129"/>
        <v>Junção PVC simples 100mm-50mm</v>
      </c>
      <c r="K347" s="8" t="str">
        <f t="shared" si="130"/>
        <v>un</v>
      </c>
      <c r="L347" s="9">
        <v>10</v>
      </c>
      <c r="M347" s="45">
        <v>82.91</v>
      </c>
      <c r="N347" s="45">
        <f t="shared" si="124"/>
        <v>108.81937499999999</v>
      </c>
      <c r="O347" s="45">
        <f t="shared" si="131"/>
        <v>1088.1937499999999</v>
      </c>
      <c r="P347" s="288">
        <f t="shared" si="126"/>
        <v>3.8148899907397327E-4</v>
      </c>
    </row>
    <row r="348" spans="1:16" ht="24.9" customHeight="1">
      <c r="A348" s="8" t="str">
        <f>'Pacto original'!A363</f>
        <v>14.16</v>
      </c>
      <c r="B348" s="8">
        <f>'Pacto original'!B363</f>
        <v>89569</v>
      </c>
      <c r="C348" s="4" t="str">
        <f>'Pacto original'!C363</f>
        <v>SINAPI</v>
      </c>
      <c r="D348" s="33" t="str">
        <f>'Pacto original'!D363</f>
        <v>Junção PVC simples 100mm-75mm</v>
      </c>
      <c r="E348" s="8" t="str">
        <f>'Pacto original'!E363</f>
        <v>un</v>
      </c>
      <c r="F348" s="9">
        <f>'Pacto original'!F363</f>
        <v>4</v>
      </c>
      <c r="G348" s="49"/>
      <c r="H348" s="14">
        <f t="shared" si="127"/>
        <v>89569</v>
      </c>
      <c r="I348" s="14" t="str">
        <f t="shared" si="128"/>
        <v>SINAPI</v>
      </c>
      <c r="J348" s="33" t="str">
        <f t="shared" si="129"/>
        <v>Junção PVC simples 100mm-75mm</v>
      </c>
      <c r="K348" s="8" t="str">
        <f t="shared" si="130"/>
        <v>un</v>
      </c>
      <c r="L348" s="9">
        <v>2</v>
      </c>
      <c r="M348" s="45">
        <v>82.91</v>
      </c>
      <c r="N348" s="45">
        <f t="shared" si="124"/>
        <v>108.81937499999999</v>
      </c>
      <c r="O348" s="45">
        <f t="shared" si="131"/>
        <v>217.63874999999999</v>
      </c>
      <c r="P348" s="288">
        <f t="shared" si="126"/>
        <v>7.6297799814794654E-5</v>
      </c>
    </row>
    <row r="349" spans="1:16" ht="24.9" customHeight="1">
      <c r="A349" s="8" t="str">
        <f>'Pacto original'!A364</f>
        <v>14.17</v>
      </c>
      <c r="B349" s="8">
        <f>'Pacto original'!B364</f>
        <v>89690</v>
      </c>
      <c r="C349" s="4" t="str">
        <f>'Pacto original'!C364</f>
        <v>SINAPI</v>
      </c>
      <c r="D349" s="33" t="str">
        <f>'Pacto original'!D364</f>
        <v>Junção PVC simples 100mm-100mm</v>
      </c>
      <c r="E349" s="8" t="str">
        <f>'Pacto original'!E364</f>
        <v>un</v>
      </c>
      <c r="F349" s="9">
        <f>'Pacto original'!F364</f>
        <v>16</v>
      </c>
      <c r="G349" s="49"/>
      <c r="H349" s="14">
        <f t="shared" si="127"/>
        <v>89690</v>
      </c>
      <c r="I349" s="14" t="str">
        <f t="shared" si="128"/>
        <v>SINAPI</v>
      </c>
      <c r="J349" s="33" t="str">
        <f t="shared" si="129"/>
        <v>Junção PVC simples 100mm-100mm</v>
      </c>
      <c r="K349" s="8" t="str">
        <f t="shared" si="130"/>
        <v>un</v>
      </c>
      <c r="L349" s="9">
        <v>8</v>
      </c>
      <c r="M349" s="45">
        <v>79.39</v>
      </c>
      <c r="N349" s="45">
        <f t="shared" si="124"/>
        <v>104.199375</v>
      </c>
      <c r="O349" s="45">
        <f t="shared" si="131"/>
        <v>833.59500000000003</v>
      </c>
      <c r="P349" s="288">
        <f t="shared" si="126"/>
        <v>2.9223410094302487E-4</v>
      </c>
    </row>
    <row r="350" spans="1:16" ht="24.9" customHeight="1">
      <c r="A350" s="8" t="str">
        <f>'Pacto original'!A365</f>
        <v>14.18</v>
      </c>
      <c r="B350" s="8">
        <f>'Pacto original'!B365</f>
        <v>89685</v>
      </c>
      <c r="C350" s="4" t="str">
        <f>'Pacto original'!C365</f>
        <v>SINAPI</v>
      </c>
      <c r="D350" s="33" t="str">
        <f>'Pacto original'!D365</f>
        <v>Junção PVC simples 75mm-50mm</v>
      </c>
      <c r="E350" s="8" t="str">
        <f>'Pacto original'!E365</f>
        <v>un</v>
      </c>
      <c r="F350" s="9">
        <f>'Pacto original'!F365</f>
        <v>6</v>
      </c>
      <c r="G350" s="49"/>
      <c r="H350" s="14">
        <f t="shared" si="127"/>
        <v>89685</v>
      </c>
      <c r="I350" s="14" t="str">
        <f t="shared" si="128"/>
        <v>SINAPI</v>
      </c>
      <c r="J350" s="33" t="str">
        <f t="shared" si="129"/>
        <v>Junção PVC simples 75mm-50mm</v>
      </c>
      <c r="K350" s="8" t="str">
        <f t="shared" si="130"/>
        <v>un</v>
      </c>
      <c r="L350" s="9">
        <v>3</v>
      </c>
      <c r="M350" s="45">
        <v>54.19</v>
      </c>
      <c r="N350" s="45">
        <f t="shared" si="124"/>
        <v>71.124375000000001</v>
      </c>
      <c r="O350" s="45">
        <f t="shared" si="131"/>
        <v>213.37312500000002</v>
      </c>
      <c r="P350" s="288">
        <f t="shared" si="126"/>
        <v>7.4802396067369243E-5</v>
      </c>
    </row>
    <row r="351" spans="1:16" ht="24.9" customHeight="1">
      <c r="A351" s="8" t="str">
        <f>'Pacto original'!A366</f>
        <v>14.19</v>
      </c>
      <c r="B351" s="8">
        <f>'Pacto original'!B366</f>
        <v>89685</v>
      </c>
      <c r="C351" s="4" t="str">
        <f>'Pacto original'!C366</f>
        <v>SINAPI</v>
      </c>
      <c r="D351" s="33" t="str">
        <f>'Pacto original'!D366</f>
        <v>Junção PVC simples 75mm-75mm</v>
      </c>
      <c r="E351" s="8" t="str">
        <f>'Pacto original'!E366</f>
        <v>un</v>
      </c>
      <c r="F351" s="9">
        <f>'Pacto original'!F366</f>
        <v>2</v>
      </c>
      <c r="G351" s="49"/>
      <c r="H351" s="14">
        <f t="shared" si="127"/>
        <v>89685</v>
      </c>
      <c r="I351" s="14" t="str">
        <f t="shared" si="128"/>
        <v>SINAPI</v>
      </c>
      <c r="J351" s="33" t="str">
        <f t="shared" si="129"/>
        <v>Junção PVC simples 75mm-75mm</v>
      </c>
      <c r="K351" s="8" t="str">
        <f t="shared" si="130"/>
        <v>un</v>
      </c>
      <c r="L351" s="9">
        <v>1</v>
      </c>
      <c r="M351" s="45">
        <v>54.19</v>
      </c>
      <c r="N351" s="45">
        <f t="shared" si="124"/>
        <v>71.124375000000001</v>
      </c>
      <c r="O351" s="45">
        <f t="shared" si="131"/>
        <v>71.124375000000001</v>
      </c>
      <c r="P351" s="288">
        <f t="shared" si="126"/>
        <v>2.4934132022456415E-5</v>
      </c>
    </row>
    <row r="352" spans="1:16" ht="24.9" customHeight="1">
      <c r="A352" s="8" t="str">
        <f>'Pacto original'!A367</f>
        <v>14.20</v>
      </c>
      <c r="B352" s="8">
        <f>'Pacto original'!B367</f>
        <v>89561</v>
      </c>
      <c r="C352" s="4" t="str">
        <f>'Pacto original'!C367</f>
        <v>SINAPI</v>
      </c>
      <c r="D352" s="33" t="str">
        <f>'Pacto original'!D367</f>
        <v>Junção PVC simples 40mm-40mm</v>
      </c>
      <c r="E352" s="8" t="str">
        <f>'Pacto original'!E367</f>
        <v>un</v>
      </c>
      <c r="F352" s="9">
        <f>'Pacto original'!F367</f>
        <v>1</v>
      </c>
      <c r="G352" s="49"/>
      <c r="H352" s="14">
        <f t="shared" si="127"/>
        <v>89561</v>
      </c>
      <c r="I352" s="14" t="str">
        <f t="shared" si="128"/>
        <v>SINAPI</v>
      </c>
      <c r="J352" s="33" t="str">
        <f t="shared" si="129"/>
        <v>Junção PVC simples 40mm-40mm</v>
      </c>
      <c r="K352" s="8" t="str">
        <f t="shared" si="130"/>
        <v>un</v>
      </c>
      <c r="L352" s="9">
        <v>1</v>
      </c>
      <c r="M352" s="45">
        <v>12.9</v>
      </c>
      <c r="N352" s="45">
        <f t="shared" si="124"/>
        <v>16.931249999999999</v>
      </c>
      <c r="O352" s="45">
        <f t="shared" si="131"/>
        <v>16.931249999999999</v>
      </c>
      <c r="P352" s="288">
        <f t="shared" si="126"/>
        <v>5.9356025667039621E-6</v>
      </c>
    </row>
    <row r="353" spans="1:16" ht="24.9" customHeight="1">
      <c r="A353" s="8" t="str">
        <f>'Pacto original'!A368</f>
        <v>14.21</v>
      </c>
      <c r="B353" s="8">
        <f>'Pacto original'!B368</f>
        <v>89557</v>
      </c>
      <c r="C353" s="4" t="str">
        <f>'Pacto original'!C368</f>
        <v>SINAPI</v>
      </c>
      <c r="D353" s="33" t="str">
        <f>'Pacto original'!D368</f>
        <v>Redução excêntrica PVC 100mm-50mm</v>
      </c>
      <c r="E353" s="8" t="str">
        <f>'Pacto original'!E368</f>
        <v>un</v>
      </c>
      <c r="F353" s="9">
        <f>'Pacto original'!F368</f>
        <v>6</v>
      </c>
      <c r="G353" s="49"/>
      <c r="H353" s="14">
        <f t="shared" si="127"/>
        <v>89557</v>
      </c>
      <c r="I353" s="14" t="str">
        <f t="shared" si="128"/>
        <v>SINAPI</v>
      </c>
      <c r="J353" s="33" t="str">
        <f t="shared" si="129"/>
        <v>Redução excêntrica PVC 100mm-50mm</v>
      </c>
      <c r="K353" s="8" t="str">
        <f t="shared" si="130"/>
        <v>un</v>
      </c>
      <c r="L353" s="9">
        <v>3</v>
      </c>
      <c r="M353" s="45">
        <v>28.36</v>
      </c>
      <c r="N353" s="45">
        <f t="shared" si="124"/>
        <v>37.222499999999997</v>
      </c>
      <c r="O353" s="45">
        <f t="shared" si="131"/>
        <v>111.66749999999999</v>
      </c>
      <c r="P353" s="288">
        <f t="shared" si="126"/>
        <v>3.9147369486447531E-5</v>
      </c>
    </row>
    <row r="354" spans="1:16" ht="24.9" customHeight="1">
      <c r="A354" s="8" t="str">
        <f>'Pacto original'!A369</f>
        <v>14.22</v>
      </c>
      <c r="B354" s="8">
        <f>'Pacto original'!B369</f>
        <v>89549</v>
      </c>
      <c r="C354" s="4" t="str">
        <f>'Pacto original'!C369</f>
        <v>SINAPI</v>
      </c>
      <c r="D354" s="33" t="str">
        <f>'Pacto original'!D369</f>
        <v>Redução excêntrica PVC 75mm-50mm</v>
      </c>
      <c r="E354" s="8" t="str">
        <f>'Pacto original'!E369</f>
        <v>un</v>
      </c>
      <c r="F354" s="9">
        <f>'Pacto original'!F369</f>
        <v>5</v>
      </c>
      <c r="G354" s="49"/>
      <c r="H354" s="14">
        <f t="shared" si="127"/>
        <v>89549</v>
      </c>
      <c r="I354" s="14" t="str">
        <f t="shared" si="128"/>
        <v>SINAPI</v>
      </c>
      <c r="J354" s="33" t="str">
        <f t="shared" si="129"/>
        <v>Redução excêntrica PVC 75mm-50mm</v>
      </c>
      <c r="K354" s="8" t="str">
        <f t="shared" si="130"/>
        <v>un</v>
      </c>
      <c r="L354" s="9">
        <v>3</v>
      </c>
      <c r="M354" s="45">
        <v>17.05</v>
      </c>
      <c r="N354" s="45">
        <f t="shared" si="124"/>
        <v>22.378125000000001</v>
      </c>
      <c r="O354" s="45">
        <f t="shared" si="131"/>
        <v>67.134375000000006</v>
      </c>
      <c r="P354" s="288">
        <f t="shared" si="126"/>
        <v>2.3535354363326179E-5</v>
      </c>
    </row>
    <row r="355" spans="1:16" ht="24.9" customHeight="1">
      <c r="A355" s="8" t="str">
        <f>'Pacto original'!A370</f>
        <v>14.23</v>
      </c>
      <c r="B355" s="8">
        <f>'Pacto original'!B370</f>
        <v>89623</v>
      </c>
      <c r="C355" s="4" t="str">
        <f>'Pacto original'!C370</f>
        <v>SINAPI</v>
      </c>
      <c r="D355" s="33" t="str">
        <f>'Pacto original'!D370</f>
        <v>Tê PVC 90º - 40mm</v>
      </c>
      <c r="E355" s="8" t="str">
        <f>'Pacto original'!E370</f>
        <v>un</v>
      </c>
      <c r="F355" s="9">
        <f>'Pacto original'!F370</f>
        <v>21</v>
      </c>
      <c r="G355" s="49"/>
      <c r="H355" s="14">
        <f t="shared" si="127"/>
        <v>89623</v>
      </c>
      <c r="I355" s="14" t="str">
        <f t="shared" si="128"/>
        <v>SINAPI</v>
      </c>
      <c r="J355" s="33" t="str">
        <f t="shared" si="129"/>
        <v>Tê PVC 90º - 40mm</v>
      </c>
      <c r="K355" s="8" t="str">
        <f t="shared" si="130"/>
        <v>un</v>
      </c>
      <c r="L355" s="9">
        <v>11</v>
      </c>
      <c r="M355" s="45">
        <v>17.18</v>
      </c>
      <c r="N355" s="45">
        <f t="shared" si="124"/>
        <v>22.548749999999998</v>
      </c>
      <c r="O355" s="45">
        <f t="shared" si="131"/>
        <v>248.03625</v>
      </c>
      <c r="P355" s="288">
        <f t="shared" si="126"/>
        <v>8.6954276981063175E-5</v>
      </c>
    </row>
    <row r="356" spans="1:16" ht="24.9" customHeight="1">
      <c r="A356" s="8" t="str">
        <f>'Pacto original'!A371</f>
        <v>14.24</v>
      </c>
      <c r="B356" s="8">
        <f>'Pacto original'!B371</f>
        <v>89696</v>
      </c>
      <c r="C356" s="4" t="str">
        <f>'Pacto original'!C371</f>
        <v>SINAPI</v>
      </c>
      <c r="D356" s="33" t="str">
        <f>'Pacto original'!D371</f>
        <v>Tê PVC sanitario 100mm-50mm</v>
      </c>
      <c r="E356" s="8" t="str">
        <f>'Pacto original'!E371</f>
        <v>un</v>
      </c>
      <c r="F356" s="9">
        <f>'Pacto original'!F371</f>
        <v>13</v>
      </c>
      <c r="G356" s="49"/>
      <c r="H356" s="14">
        <f t="shared" si="127"/>
        <v>89696</v>
      </c>
      <c r="I356" s="14" t="str">
        <f t="shared" si="128"/>
        <v>SINAPI</v>
      </c>
      <c r="J356" s="33" t="str">
        <f t="shared" si="129"/>
        <v>Tê PVC sanitario 100mm-50mm</v>
      </c>
      <c r="K356" s="8" t="str">
        <f t="shared" si="130"/>
        <v>un</v>
      </c>
      <c r="L356" s="9">
        <v>7</v>
      </c>
      <c r="M356" s="45">
        <v>74.650000000000006</v>
      </c>
      <c r="N356" s="45">
        <f t="shared" si="124"/>
        <v>97.978125000000006</v>
      </c>
      <c r="O356" s="45">
        <f t="shared" si="131"/>
        <v>685.84687500000007</v>
      </c>
      <c r="P356" s="288">
        <f t="shared" si="126"/>
        <v>2.4043791637450823E-4</v>
      </c>
    </row>
    <row r="357" spans="1:16" ht="24.9" customHeight="1">
      <c r="A357" s="8" t="str">
        <f>'Pacto original'!A372</f>
        <v>14.25</v>
      </c>
      <c r="B357" s="8">
        <f>'Pacto original'!B372</f>
        <v>89696</v>
      </c>
      <c r="C357" s="4" t="str">
        <f>'Pacto original'!C372</f>
        <v>SINAPI</v>
      </c>
      <c r="D357" s="33" t="str">
        <f>'Pacto original'!D372</f>
        <v>Tê PVC sanitario 100mm-75mm</v>
      </c>
      <c r="E357" s="8" t="str">
        <f>'Pacto original'!E372</f>
        <v>un</v>
      </c>
      <c r="F357" s="9">
        <f>'Pacto original'!F372</f>
        <v>17</v>
      </c>
      <c r="G357" s="49"/>
      <c r="H357" s="14">
        <f t="shared" si="127"/>
        <v>89696</v>
      </c>
      <c r="I357" s="14" t="str">
        <f t="shared" si="128"/>
        <v>SINAPI</v>
      </c>
      <c r="J357" s="33" t="str">
        <f t="shared" si="129"/>
        <v>Tê PVC sanitario 100mm-75mm</v>
      </c>
      <c r="K357" s="8" t="str">
        <f t="shared" si="130"/>
        <v>un</v>
      </c>
      <c r="L357" s="9">
        <v>9</v>
      </c>
      <c r="M357" s="45">
        <v>74.650000000000006</v>
      </c>
      <c r="N357" s="45">
        <f t="shared" si="124"/>
        <v>97.978125000000006</v>
      </c>
      <c r="O357" s="45">
        <f t="shared" si="131"/>
        <v>881.80312500000002</v>
      </c>
      <c r="P357" s="288">
        <f t="shared" si="126"/>
        <v>3.0913446391008198E-4</v>
      </c>
    </row>
    <row r="358" spans="1:16" ht="24.9" customHeight="1">
      <c r="A358" s="8" t="str">
        <f>'Pacto original'!A373</f>
        <v>14.26</v>
      </c>
      <c r="B358" s="8">
        <f>'Pacto original'!B373</f>
        <v>89704</v>
      </c>
      <c r="C358" s="4" t="str">
        <f>'Pacto original'!C373</f>
        <v>SINAPI</v>
      </c>
      <c r="D358" s="33" t="str">
        <f>'Pacto original'!D373</f>
        <v>Tê PVC sanitario 150mm-100mm</v>
      </c>
      <c r="E358" s="8" t="str">
        <f>'Pacto original'!E373</f>
        <v>un</v>
      </c>
      <c r="F358" s="9">
        <f>'Pacto original'!F373</f>
        <v>2</v>
      </c>
      <c r="G358" s="49"/>
      <c r="H358" s="14">
        <f t="shared" si="127"/>
        <v>89704</v>
      </c>
      <c r="I358" s="14" t="str">
        <f t="shared" si="128"/>
        <v>SINAPI</v>
      </c>
      <c r="J358" s="33" t="str">
        <f t="shared" si="129"/>
        <v>Tê PVC sanitario 150mm-100mm</v>
      </c>
      <c r="K358" s="8" t="str">
        <f t="shared" si="130"/>
        <v>un</v>
      </c>
      <c r="L358" s="9">
        <v>1</v>
      </c>
      <c r="M358" s="45">
        <v>135.1</v>
      </c>
      <c r="N358" s="45">
        <f t="shared" si="124"/>
        <v>177.31874999999999</v>
      </c>
      <c r="O358" s="45">
        <f t="shared" si="131"/>
        <v>177.31874999999999</v>
      </c>
      <c r="P358" s="288">
        <f t="shared" si="126"/>
        <v>6.2162783469899639E-5</v>
      </c>
    </row>
    <row r="359" spans="1:16" ht="24.9" customHeight="1">
      <c r="A359" s="8" t="str">
        <f>'Pacto original'!A374</f>
        <v>14.27</v>
      </c>
      <c r="B359" s="8">
        <f>'Pacto original'!B374</f>
        <v>89784</v>
      </c>
      <c r="C359" s="4" t="str">
        <f>'Pacto original'!C374</f>
        <v>SINAPI</v>
      </c>
      <c r="D359" s="33" t="str">
        <f>'Pacto original'!D374</f>
        <v>Tê PVC sanitario 50mm-50mm</v>
      </c>
      <c r="E359" s="8" t="str">
        <f>'Pacto original'!E374</f>
        <v>un</v>
      </c>
      <c r="F359" s="9">
        <f>'Pacto original'!F374</f>
        <v>17</v>
      </c>
      <c r="G359" s="49"/>
      <c r="H359" s="14">
        <f t="shared" si="127"/>
        <v>89784</v>
      </c>
      <c r="I359" s="14" t="str">
        <f t="shared" si="128"/>
        <v>SINAPI</v>
      </c>
      <c r="J359" s="33" t="str">
        <f t="shared" si="129"/>
        <v>Tê PVC sanitario 50mm-50mm</v>
      </c>
      <c r="K359" s="8" t="str">
        <f t="shared" si="130"/>
        <v>un</v>
      </c>
      <c r="L359" s="9">
        <v>9</v>
      </c>
      <c r="M359" s="45">
        <v>21.56</v>
      </c>
      <c r="N359" s="45">
        <f t="shared" si="124"/>
        <v>28.297499999999999</v>
      </c>
      <c r="O359" s="45">
        <f t="shared" si="131"/>
        <v>254.67750000000001</v>
      </c>
      <c r="P359" s="288">
        <f t="shared" si="126"/>
        <v>8.9282505584747059E-5</v>
      </c>
    </row>
    <row r="360" spans="1:16" ht="24.9" customHeight="1">
      <c r="A360" s="8" t="str">
        <f>'Pacto original'!A375</f>
        <v>14.28</v>
      </c>
      <c r="B360" s="8">
        <f>'Pacto original'!B375</f>
        <v>89687</v>
      </c>
      <c r="C360" s="4" t="str">
        <f>'Pacto original'!C375</f>
        <v>SINAPI</v>
      </c>
      <c r="D360" s="33" t="str">
        <f>'Pacto original'!D375</f>
        <v>Tê PVC sanitario 75mm-75mm</v>
      </c>
      <c r="E360" s="8" t="str">
        <f>'Pacto original'!E375</f>
        <v>un</v>
      </c>
      <c r="F360" s="9">
        <f>'Pacto original'!F375</f>
        <v>3</v>
      </c>
      <c r="G360" s="49"/>
      <c r="H360" s="14">
        <f t="shared" si="127"/>
        <v>89687</v>
      </c>
      <c r="I360" s="14" t="str">
        <f t="shared" si="128"/>
        <v>SINAPI</v>
      </c>
      <c r="J360" s="33" t="str">
        <f t="shared" si="129"/>
        <v>Tê PVC sanitario 75mm-75mm</v>
      </c>
      <c r="K360" s="8" t="str">
        <f t="shared" si="130"/>
        <v>un</v>
      </c>
      <c r="L360" s="9">
        <v>2</v>
      </c>
      <c r="M360" s="45">
        <v>46.7</v>
      </c>
      <c r="N360" s="45">
        <f t="shared" si="124"/>
        <v>61.293750000000003</v>
      </c>
      <c r="O360" s="45">
        <f t="shared" si="131"/>
        <v>122.58750000000001</v>
      </c>
      <c r="P360" s="288">
        <f t="shared" si="126"/>
        <v>4.2975603079856603E-5</v>
      </c>
    </row>
    <row r="361" spans="1:16" ht="24.9" customHeight="1">
      <c r="A361" s="8" t="str">
        <f>'Pacto original'!A376</f>
        <v>14.29</v>
      </c>
      <c r="B361" s="8">
        <f>'Pacto original'!B376</f>
        <v>89687</v>
      </c>
      <c r="C361" s="4" t="str">
        <f>'Pacto original'!C376</f>
        <v>SINAPI</v>
      </c>
      <c r="D361" s="33" t="str">
        <f>'Pacto original'!D376</f>
        <v>Tê PVC sanitário 75mm-50mm</v>
      </c>
      <c r="E361" s="8" t="str">
        <f>'Pacto original'!E376</f>
        <v>un</v>
      </c>
      <c r="F361" s="9">
        <f>'Pacto original'!F376</f>
        <v>2</v>
      </c>
      <c r="G361" s="49"/>
      <c r="H361" s="14">
        <f t="shared" si="127"/>
        <v>89687</v>
      </c>
      <c r="I361" s="14" t="str">
        <f t="shared" si="128"/>
        <v>SINAPI</v>
      </c>
      <c r="J361" s="33" t="str">
        <f t="shared" si="129"/>
        <v>Tê PVC sanitário 75mm-50mm</v>
      </c>
      <c r="K361" s="8" t="str">
        <f t="shared" si="130"/>
        <v>un</v>
      </c>
      <c r="L361" s="9">
        <v>1</v>
      </c>
      <c r="M361" s="45">
        <v>46.7</v>
      </c>
      <c r="N361" s="45">
        <f t="shared" si="124"/>
        <v>61.293750000000003</v>
      </c>
      <c r="O361" s="45">
        <f t="shared" si="131"/>
        <v>61.293750000000003</v>
      </c>
      <c r="P361" s="288">
        <f t="shared" si="126"/>
        <v>2.1487801539928302E-5</v>
      </c>
    </row>
    <row r="362" spans="1:16" ht="24.9" customHeight="1">
      <c r="A362" s="8" t="str">
        <f>'Pacto original'!A377</f>
        <v>14.30</v>
      </c>
      <c r="B362" s="8">
        <f>'Pacto original'!B377</f>
        <v>89693</v>
      </c>
      <c r="C362" s="4" t="str">
        <f>'Pacto original'!C377</f>
        <v>SINAPI</v>
      </c>
      <c r="D362" s="33" t="str">
        <f>'Pacto original'!D377</f>
        <v>Tê PVC sanitário 100mm-100mm</v>
      </c>
      <c r="E362" s="8" t="str">
        <f>'Pacto original'!E377</f>
        <v>un</v>
      </c>
      <c r="F362" s="9">
        <f>'Pacto original'!F377</f>
        <v>1</v>
      </c>
      <c r="G362" s="49"/>
      <c r="H362" s="14">
        <f t="shared" si="127"/>
        <v>89693</v>
      </c>
      <c r="I362" s="14" t="str">
        <f t="shared" si="128"/>
        <v>SINAPI</v>
      </c>
      <c r="J362" s="33" t="str">
        <f t="shared" si="129"/>
        <v>Tê PVC sanitário 100mm-100mm</v>
      </c>
      <c r="K362" s="8" t="str">
        <f t="shared" si="130"/>
        <v>un</v>
      </c>
      <c r="L362" s="9">
        <v>1</v>
      </c>
      <c r="M362" s="45">
        <v>69.959999999999994</v>
      </c>
      <c r="N362" s="45">
        <f t="shared" si="124"/>
        <v>91.822499999999991</v>
      </c>
      <c r="O362" s="45">
        <f t="shared" si="131"/>
        <v>91.822499999999991</v>
      </c>
      <c r="P362" s="288">
        <f t="shared" si="126"/>
        <v>3.2190291129194511E-5</v>
      </c>
    </row>
    <row r="363" spans="1:16" ht="24.9" customHeight="1">
      <c r="A363" s="8" t="str">
        <f>'Pacto original'!A378</f>
        <v>14.31</v>
      </c>
      <c r="B363" s="8">
        <f>'Pacto original'!B378</f>
        <v>89707</v>
      </c>
      <c r="C363" s="4" t="str">
        <f>'Pacto original'!C378</f>
        <v>SINAPI</v>
      </c>
      <c r="D363" s="33" t="str">
        <f>'Pacto original'!D378</f>
        <v>Caixa sifonada 150x150x50mm</v>
      </c>
      <c r="E363" s="8" t="str">
        <f>'Pacto original'!E378</f>
        <v>un</v>
      </c>
      <c r="F363" s="9">
        <f>'Pacto original'!F378</f>
        <v>21</v>
      </c>
      <c r="G363" s="49"/>
      <c r="H363" s="14">
        <f t="shared" si="127"/>
        <v>89707</v>
      </c>
      <c r="I363" s="14" t="str">
        <f t="shared" si="128"/>
        <v>SINAPI</v>
      </c>
      <c r="J363" s="33" t="str">
        <f t="shared" si="129"/>
        <v>Caixa sifonada 150x150x50mm</v>
      </c>
      <c r="K363" s="8" t="str">
        <f t="shared" si="130"/>
        <v>un</v>
      </c>
      <c r="L363" s="9">
        <v>11</v>
      </c>
      <c r="M363" s="45">
        <v>42.39</v>
      </c>
      <c r="N363" s="45">
        <f t="shared" si="124"/>
        <v>55.636875000000003</v>
      </c>
      <c r="O363" s="45">
        <f t="shared" si="131"/>
        <v>612.00562500000001</v>
      </c>
      <c r="P363" s="288">
        <f t="shared" si="126"/>
        <v>2.145513271959993E-4</v>
      </c>
    </row>
    <row r="364" spans="1:16" ht="24.9" customHeight="1">
      <c r="A364" s="8" t="str">
        <f>'Pacto original'!A379</f>
        <v>14.32</v>
      </c>
      <c r="B364" s="8">
        <f>'Pacto original'!B379</f>
        <v>89708</v>
      </c>
      <c r="C364" s="4" t="str">
        <f>'Pacto original'!C379</f>
        <v>SINAPI</v>
      </c>
      <c r="D364" s="33" t="str">
        <f>'Pacto original'!D379</f>
        <v>Caixa sifonada 150x185x75mm</v>
      </c>
      <c r="E364" s="8" t="str">
        <f>'Pacto original'!E379</f>
        <v>un</v>
      </c>
      <c r="F364" s="9">
        <f>'Pacto original'!F379</f>
        <v>2</v>
      </c>
      <c r="G364" s="49"/>
      <c r="H364" s="14">
        <f t="shared" si="127"/>
        <v>89708</v>
      </c>
      <c r="I364" s="14" t="str">
        <f t="shared" si="128"/>
        <v>SINAPI</v>
      </c>
      <c r="J364" s="33" t="str">
        <f t="shared" si="129"/>
        <v>Caixa sifonada 150x185x75mm</v>
      </c>
      <c r="K364" s="8" t="str">
        <f t="shared" si="130"/>
        <v>un</v>
      </c>
      <c r="L364" s="9">
        <v>1</v>
      </c>
      <c r="M364" s="45">
        <v>90.45</v>
      </c>
      <c r="N364" s="45">
        <f t="shared" si="124"/>
        <v>118.715625</v>
      </c>
      <c r="O364" s="45">
        <f t="shared" si="131"/>
        <v>118.715625</v>
      </c>
      <c r="P364" s="288">
        <f t="shared" si="126"/>
        <v>4.1618236601424298E-5</v>
      </c>
    </row>
    <row r="365" spans="1:16" ht="24.9" customHeight="1">
      <c r="A365" s="8" t="str">
        <f>'Pacto original'!A380</f>
        <v>14.33</v>
      </c>
      <c r="B365" s="8">
        <f>'Pacto original'!B380</f>
        <v>98102</v>
      </c>
      <c r="C365" s="4" t="str">
        <f>'Pacto original'!C380</f>
        <v>SINAPI</v>
      </c>
      <c r="D365" s="33" t="str">
        <f>'Pacto original'!D380</f>
        <v>Caixa de gordura simples</v>
      </c>
      <c r="E365" s="8" t="str">
        <f>'Pacto original'!E380</f>
        <v>un</v>
      </c>
      <c r="F365" s="9">
        <f>'Pacto original'!F380</f>
        <v>7</v>
      </c>
      <c r="G365" s="49"/>
      <c r="H365" s="14">
        <f t="shared" si="127"/>
        <v>98102</v>
      </c>
      <c r="I365" s="14" t="str">
        <f t="shared" si="128"/>
        <v>SINAPI</v>
      </c>
      <c r="J365" s="33" t="str">
        <f t="shared" si="129"/>
        <v>Caixa de gordura simples</v>
      </c>
      <c r="K365" s="8" t="str">
        <f t="shared" si="130"/>
        <v>un</v>
      </c>
      <c r="L365" s="9">
        <v>4</v>
      </c>
      <c r="M365" s="45">
        <v>188.73</v>
      </c>
      <c r="N365" s="45">
        <f t="shared" si="124"/>
        <v>247.708125</v>
      </c>
      <c r="O365" s="45">
        <f t="shared" si="131"/>
        <v>990.83249999999998</v>
      </c>
      <c r="P365" s="288">
        <f t="shared" si="126"/>
        <v>3.4735698369427561E-4</v>
      </c>
    </row>
    <row r="366" spans="1:16" ht="24.9" customHeight="1">
      <c r="A366" s="8" t="str">
        <f>'Pacto original'!A381</f>
        <v>14.34</v>
      </c>
      <c r="B366" s="8" t="s">
        <v>1181</v>
      </c>
      <c r="C366" s="4" t="s">
        <v>69</v>
      </c>
      <c r="D366" s="33" t="str">
        <f>'Pacto original'!D381</f>
        <v>Caixa de inspeção 60x60cm</v>
      </c>
      <c r="E366" s="8" t="str">
        <f>'Pacto original'!E381</f>
        <v>un</v>
      </c>
      <c r="F366" s="9">
        <f>'Pacto original'!F381</f>
        <v>17</v>
      </c>
      <c r="G366" s="49"/>
      <c r="H366" s="14" t="str">
        <f t="shared" si="127"/>
        <v>ED-49882</v>
      </c>
      <c r="I366" s="14" t="str">
        <f t="shared" si="128"/>
        <v>SEINFRA</v>
      </c>
      <c r="J366" s="33" t="str">
        <f t="shared" si="129"/>
        <v>Caixa de inspeção 60x60cm</v>
      </c>
      <c r="K366" s="8" t="str">
        <f t="shared" si="130"/>
        <v>un</v>
      </c>
      <c r="L366" s="9">
        <v>17</v>
      </c>
      <c r="M366" s="45">
        <v>357.16</v>
      </c>
      <c r="N366" s="45">
        <f t="shared" si="124"/>
        <v>468.77250000000004</v>
      </c>
      <c r="O366" s="45">
        <f t="shared" si="131"/>
        <v>7969.1325000000006</v>
      </c>
      <c r="P366" s="288">
        <f t="shared" si="126"/>
        <v>2.7937454896362628E-3</v>
      </c>
    </row>
    <row r="367" spans="1:16" ht="24.9" customHeight="1">
      <c r="A367" s="8" t="str">
        <f>'Pacto original'!A382</f>
        <v>14.35</v>
      </c>
      <c r="B367" s="8">
        <v>104327</v>
      </c>
      <c r="C367" s="4" t="str">
        <f>'Pacto original'!C382</f>
        <v>SINAPI</v>
      </c>
      <c r="D367" s="33" t="str">
        <f>'Pacto original'!D382</f>
        <v>Ralo sifonado, PVC 100x100X40mm</v>
      </c>
      <c r="E367" s="8" t="str">
        <f>'Pacto original'!E382</f>
        <v>un</v>
      </c>
      <c r="F367" s="9">
        <f>'Pacto original'!F382</f>
        <v>19</v>
      </c>
      <c r="G367" s="49"/>
      <c r="H367" s="14">
        <f t="shared" si="127"/>
        <v>104327</v>
      </c>
      <c r="I367" s="14" t="str">
        <f t="shared" si="128"/>
        <v>SINAPI</v>
      </c>
      <c r="J367" s="33" t="str">
        <f t="shared" si="129"/>
        <v>Ralo sifonado, PVC 100x100X40mm</v>
      </c>
      <c r="K367" s="8" t="str">
        <f t="shared" si="130"/>
        <v>un</v>
      </c>
      <c r="L367" s="9">
        <v>19</v>
      </c>
      <c r="M367" s="45">
        <v>16.66</v>
      </c>
      <c r="N367" s="45">
        <f t="shared" si="124"/>
        <v>21.866250000000001</v>
      </c>
      <c r="O367" s="45">
        <f t="shared" si="131"/>
        <v>415.45875000000001</v>
      </c>
      <c r="P367" s="288">
        <f t="shared" si="126"/>
        <v>1.4564772375693584E-4</v>
      </c>
    </row>
    <row r="368" spans="1:16" ht="24.9" customHeight="1">
      <c r="A368" s="8" t="str">
        <f>'Pacto original'!A383</f>
        <v>14.36</v>
      </c>
      <c r="B368" s="8">
        <f>'Pacto original'!B383</f>
        <v>89710</v>
      </c>
      <c r="C368" s="4" t="str">
        <f>'Pacto original'!C383</f>
        <v>SINAPI</v>
      </c>
      <c r="D368" s="33" t="str">
        <f>'Pacto original'!D383</f>
        <v>Ralo seco PVC 100mm</v>
      </c>
      <c r="E368" s="8" t="str">
        <f>'Pacto original'!E383</f>
        <v>un</v>
      </c>
      <c r="F368" s="9">
        <f>'Pacto original'!F383</f>
        <v>3</v>
      </c>
      <c r="G368" s="49"/>
      <c r="H368" s="14">
        <f t="shared" si="127"/>
        <v>89710</v>
      </c>
      <c r="I368" s="14" t="str">
        <f t="shared" si="128"/>
        <v>SINAPI</v>
      </c>
      <c r="J368" s="33" t="str">
        <f t="shared" si="129"/>
        <v>Ralo seco PVC 100mm</v>
      </c>
      <c r="K368" s="8" t="str">
        <f t="shared" si="130"/>
        <v>un</v>
      </c>
      <c r="L368" s="9">
        <v>3</v>
      </c>
      <c r="M368" s="45">
        <v>16.100000000000001</v>
      </c>
      <c r="N368" s="45">
        <f t="shared" si="124"/>
        <v>21.131250000000001</v>
      </c>
      <c r="O368" s="45">
        <f t="shared" si="131"/>
        <v>63.393750000000004</v>
      </c>
      <c r="P368" s="288">
        <f t="shared" si="126"/>
        <v>2.2224000307891583E-5</v>
      </c>
    </row>
    <row r="369" spans="1:16" ht="24.9" customHeight="1">
      <c r="A369" s="8" t="str">
        <f>'Pacto original'!A384</f>
        <v>14.37</v>
      </c>
      <c r="B369" s="8"/>
      <c r="C369" s="4" t="str">
        <f>'Pacto original'!C384</f>
        <v>CPU</v>
      </c>
      <c r="D369" s="33" t="str">
        <f>'Pacto original'!D384</f>
        <v>Ralo linear 50cm</v>
      </c>
      <c r="E369" s="8" t="str">
        <f>'Pacto original'!E384</f>
        <v>un</v>
      </c>
      <c r="F369" s="9">
        <f>'Pacto original'!F384</f>
        <v>6</v>
      </c>
      <c r="G369" s="49"/>
      <c r="H369" s="14"/>
      <c r="I369" s="14" t="str">
        <f t="shared" si="128"/>
        <v>CPU</v>
      </c>
      <c r="J369" s="33" t="str">
        <f t="shared" si="129"/>
        <v>Ralo linear 50cm</v>
      </c>
      <c r="K369" s="8" t="str">
        <f t="shared" si="130"/>
        <v>un</v>
      </c>
      <c r="L369" s="9">
        <v>6</v>
      </c>
      <c r="M369" s="45">
        <v>156.16999999999999</v>
      </c>
      <c r="N369" s="45">
        <f t="shared" si="124"/>
        <v>204.97312499999998</v>
      </c>
      <c r="O369" s="45">
        <f t="shared" si="131"/>
        <v>1229.8387499999999</v>
      </c>
      <c r="P369" s="288">
        <f t="shared" si="126"/>
        <v>4.3114560597309665E-4</v>
      </c>
    </row>
    <row r="370" spans="1:16" ht="24.9" customHeight="1">
      <c r="A370" s="8" t="str">
        <f>'Pacto original'!A385</f>
        <v>14.38</v>
      </c>
      <c r="B370" s="8">
        <v>104348</v>
      </c>
      <c r="C370" s="4" t="s">
        <v>61</v>
      </c>
      <c r="D370" s="33" t="str">
        <f>'Pacto original'!D385</f>
        <v>Terminal de Ventilação 50mm</v>
      </c>
      <c r="E370" s="8" t="str">
        <f>'Pacto original'!E385</f>
        <v>un</v>
      </c>
      <c r="F370" s="9">
        <f>'Pacto original'!F385</f>
        <v>17</v>
      </c>
      <c r="G370" s="49"/>
      <c r="H370" s="14">
        <f t="shared" si="127"/>
        <v>104348</v>
      </c>
      <c r="I370" s="14" t="str">
        <f t="shared" si="128"/>
        <v>SINAPI</v>
      </c>
      <c r="J370" s="33" t="str">
        <f t="shared" si="129"/>
        <v>Terminal de Ventilação 50mm</v>
      </c>
      <c r="K370" s="8" t="str">
        <f t="shared" si="130"/>
        <v>un</v>
      </c>
      <c r="L370" s="9">
        <v>17</v>
      </c>
      <c r="M370" s="45">
        <v>9.9</v>
      </c>
      <c r="N370" s="45">
        <f t="shared" si="124"/>
        <v>12.99375</v>
      </c>
      <c r="O370" s="45">
        <f t="shared" si="131"/>
        <v>220.89375000000001</v>
      </c>
      <c r="P370" s="288">
        <f t="shared" si="126"/>
        <v>7.7438907905137748E-5</v>
      </c>
    </row>
    <row r="371" spans="1:16" ht="24.9" customHeight="1">
      <c r="A371" s="8" t="str">
        <f>'Pacto original'!A386</f>
        <v>14.39</v>
      </c>
      <c r="B371" s="8">
        <v>104351</v>
      </c>
      <c r="C371" s="4" t="s">
        <v>61</v>
      </c>
      <c r="D371" s="33" t="str">
        <f>'Pacto original'!D386</f>
        <v>Terminal de Ventilação 75mm</v>
      </c>
      <c r="E371" s="8" t="str">
        <f>'Pacto original'!E386</f>
        <v>un</v>
      </c>
      <c r="F371" s="9">
        <f>'Pacto original'!F386</f>
        <v>20</v>
      </c>
      <c r="G371" s="49"/>
      <c r="H371" s="14">
        <f t="shared" si="127"/>
        <v>104351</v>
      </c>
      <c r="I371" s="14" t="str">
        <f t="shared" si="128"/>
        <v>SINAPI</v>
      </c>
      <c r="J371" s="33" t="str">
        <f t="shared" si="129"/>
        <v>Terminal de Ventilação 75mm</v>
      </c>
      <c r="K371" s="8" t="str">
        <f t="shared" si="130"/>
        <v>un</v>
      </c>
      <c r="L371" s="9">
        <v>20</v>
      </c>
      <c r="M371" s="45">
        <v>20.420000000000002</v>
      </c>
      <c r="N371" s="45">
        <f t="shared" si="124"/>
        <v>26.801250000000003</v>
      </c>
      <c r="O371" s="45">
        <f t="shared" si="131"/>
        <v>536.02500000000009</v>
      </c>
      <c r="P371" s="288">
        <f t="shared" si="126"/>
        <v>1.8791473552262782E-4</v>
      </c>
    </row>
    <row r="372" spans="1:16" ht="24.9" customHeight="1">
      <c r="A372" s="8" t="str">
        <f>'Pacto original'!A387</f>
        <v>14.40</v>
      </c>
      <c r="B372" s="8"/>
      <c r="C372" s="4" t="str">
        <f>'Pacto original'!C387</f>
        <v>CPU</v>
      </c>
      <c r="D372" s="33" t="str">
        <f>'Pacto original'!D387</f>
        <v>Sumidouro Ø 3,80m</v>
      </c>
      <c r="E372" s="8" t="str">
        <f>'Pacto original'!E387</f>
        <v>un</v>
      </c>
      <c r="F372" s="9">
        <f>'Pacto original'!F387</f>
        <v>1</v>
      </c>
      <c r="G372" s="49"/>
      <c r="H372" s="14"/>
      <c r="I372" s="14" t="str">
        <f t="shared" si="128"/>
        <v>CPU</v>
      </c>
      <c r="J372" s="33" t="str">
        <f t="shared" si="129"/>
        <v>Sumidouro Ø 3,80m</v>
      </c>
      <c r="K372" s="8" t="str">
        <f t="shared" si="130"/>
        <v>un</v>
      </c>
      <c r="L372" s="9">
        <v>1</v>
      </c>
      <c r="M372" s="45">
        <v>11622.78</v>
      </c>
      <c r="N372" s="45">
        <f t="shared" si="124"/>
        <v>15254.89875</v>
      </c>
      <c r="O372" s="45">
        <f t="shared" si="131"/>
        <v>15254.89875</v>
      </c>
      <c r="P372" s="288">
        <f t="shared" si="126"/>
        <v>5.3479226976926733E-3</v>
      </c>
    </row>
    <row r="373" spans="1:16" ht="24.9" customHeight="1">
      <c r="A373" s="8" t="str">
        <f>'Pacto original'!A388</f>
        <v>14.41</v>
      </c>
      <c r="B373" s="8"/>
      <c r="C373" s="4" t="str">
        <f>'Pacto original'!C388</f>
        <v>CPU</v>
      </c>
      <c r="D373" s="33" t="str">
        <f>'Pacto original'!D388</f>
        <v>Fossa séptica 2,30 x 4,15 m</v>
      </c>
      <c r="E373" s="8" t="str">
        <f>'Pacto original'!E388</f>
        <v>un</v>
      </c>
      <c r="F373" s="9">
        <f>'Pacto original'!F388</f>
        <v>1</v>
      </c>
      <c r="G373" s="49"/>
      <c r="H373" s="14">
        <f t="shared" si="127"/>
        <v>0</v>
      </c>
      <c r="I373" s="14" t="str">
        <f t="shared" si="128"/>
        <v>CPU</v>
      </c>
      <c r="J373" s="33" t="str">
        <f t="shared" si="129"/>
        <v>Fossa séptica 2,30 x 4,15 m</v>
      </c>
      <c r="K373" s="8" t="str">
        <f t="shared" si="130"/>
        <v>un</v>
      </c>
      <c r="L373" s="9">
        <v>1</v>
      </c>
      <c r="M373" s="45">
        <v>9609.48</v>
      </c>
      <c r="N373" s="45">
        <f t="shared" si="124"/>
        <v>12612.442499999999</v>
      </c>
      <c r="O373" s="45">
        <f t="shared" si="131"/>
        <v>12612.442499999999</v>
      </c>
      <c r="P373" s="288">
        <f t="shared" si="126"/>
        <v>4.4215545854798758E-3</v>
      </c>
    </row>
    <row r="374" spans="1:16" s="265" customFormat="1" ht="24.9" customHeight="1">
      <c r="A374" s="210"/>
      <c r="B374" s="210"/>
      <c r="C374" s="19"/>
      <c r="D374" s="211"/>
      <c r="E374" s="210"/>
      <c r="F374" s="212"/>
      <c r="G374" s="269"/>
      <c r="H374" s="270"/>
      <c r="I374" s="270"/>
      <c r="J374" s="211"/>
      <c r="K374" s="210"/>
      <c r="L374" s="212"/>
      <c r="M374" s="213"/>
      <c r="N374" s="213"/>
      <c r="O374" s="213"/>
      <c r="P374" s="291"/>
    </row>
    <row r="375" spans="1:16" s="243" customFormat="1" ht="24.9" customHeight="1">
      <c r="A375" s="228">
        <f>'Pacto original'!A391</f>
        <v>15</v>
      </c>
      <c r="B375" s="228"/>
      <c r="C375" s="229"/>
      <c r="D375" s="230" t="str">
        <f>'Pacto original'!D391</f>
        <v>LOUÇAS, ACESSÓRIOS E METAIS</v>
      </c>
      <c r="E375" s="228"/>
      <c r="F375" s="244"/>
      <c r="G375" s="245"/>
      <c r="H375" s="258"/>
      <c r="I375" s="258"/>
      <c r="J375" s="230" t="str">
        <f>D375</f>
        <v>LOUÇAS, ACESSÓRIOS E METAIS</v>
      </c>
      <c r="K375" s="228"/>
      <c r="L375" s="244"/>
      <c r="M375" s="248"/>
      <c r="N375" s="248"/>
      <c r="O375" s="7">
        <f>SUM(O376:O404)</f>
        <v>103223.906625</v>
      </c>
      <c r="P375" s="293"/>
    </row>
    <row r="376" spans="1:16" ht="24.9" customHeight="1">
      <c r="A376" s="8" t="str">
        <f>'Pacto original'!A392</f>
        <v>15.1</v>
      </c>
      <c r="B376" s="8">
        <f>'Pacto original'!B392</f>
        <v>95470</v>
      </c>
      <c r="C376" s="4" t="str">
        <f>'Pacto original'!C392</f>
        <v>SINAPI</v>
      </c>
      <c r="D376" s="33" t="str">
        <f>'Pacto original'!D392</f>
        <v>Bacia Sanitária Convencional, Deca ou equivalente com acessórios</v>
      </c>
      <c r="E376" s="8" t="str">
        <f>'Pacto original'!E392</f>
        <v>un</v>
      </c>
      <c r="F376" s="9">
        <f>'Pacto original'!F392</f>
        <v>6</v>
      </c>
      <c r="G376" s="49"/>
      <c r="H376" s="14">
        <f>B376</f>
        <v>95470</v>
      </c>
      <c r="I376" s="14" t="str">
        <f>C376</f>
        <v>SINAPI</v>
      </c>
      <c r="J376" s="33" t="str">
        <f>D376</f>
        <v>Bacia Sanitária Convencional, Deca ou equivalente com acessórios</v>
      </c>
      <c r="K376" s="8" t="str">
        <f>E376</f>
        <v>un</v>
      </c>
      <c r="L376" s="9">
        <v>6</v>
      </c>
      <c r="M376" s="45">
        <v>325.70999999999998</v>
      </c>
      <c r="N376" s="45">
        <f t="shared" ref="N376:N404" si="132">M376+(M376*$F$5)</f>
        <v>427.49437499999999</v>
      </c>
      <c r="O376" s="45">
        <f t="shared" ref="O376" si="133">L376*N376</f>
        <v>2564.9662499999999</v>
      </c>
      <c r="P376" s="288">
        <f t="shared" ref="P376:P404" si="134">O376/$N$586</f>
        <v>8.9920237767495239E-4</v>
      </c>
    </row>
    <row r="377" spans="1:16" ht="24.9" customHeight="1">
      <c r="A377" s="8" t="str">
        <f>'Pacto original'!A393</f>
        <v>15.2</v>
      </c>
      <c r="B377" s="8">
        <f>'Pacto original'!B393</f>
        <v>100848</v>
      </c>
      <c r="C377" s="4" t="str">
        <f>'Pacto original'!C393</f>
        <v>SINAPI</v>
      </c>
      <c r="D377" s="33" t="str">
        <f>'Pacto original'!D393</f>
        <v>Bacia Convencional infantil, para válvula de descarga, em louca branca, assento plástico, anel de vedação, Deca ou equivalente</v>
      </c>
      <c r="E377" s="8" t="str">
        <f>'Pacto original'!E393</f>
        <v>un</v>
      </c>
      <c r="F377" s="9">
        <f>'Pacto original'!F393</f>
        <v>18</v>
      </c>
      <c r="G377" s="49"/>
      <c r="H377" s="14">
        <f t="shared" ref="H377:H404" si="135">B377</f>
        <v>100848</v>
      </c>
      <c r="I377" s="14" t="str">
        <f t="shared" ref="I377:I404" si="136">C377</f>
        <v>SINAPI</v>
      </c>
      <c r="J377" s="33" t="str">
        <f t="shared" ref="J377:J404" si="137">D377</f>
        <v>Bacia Convencional infantil, para válvula de descarga, em louca branca, assento plástico, anel de vedação, Deca ou equivalente</v>
      </c>
      <c r="K377" s="8" t="str">
        <f t="shared" ref="K377:K404" si="138">E377</f>
        <v>un</v>
      </c>
      <c r="L377" s="9">
        <v>18</v>
      </c>
      <c r="M377" s="45">
        <v>584.04999999999995</v>
      </c>
      <c r="N377" s="45">
        <f t="shared" si="132"/>
        <v>766.56562499999995</v>
      </c>
      <c r="O377" s="45">
        <f t="shared" ref="O377:O404" si="139">L377*N377</f>
        <v>13798.18125</v>
      </c>
      <c r="P377" s="288">
        <f t="shared" si="134"/>
        <v>4.8372400173257437E-3</v>
      </c>
    </row>
    <row r="378" spans="1:16" ht="24.9" customHeight="1">
      <c r="A378" s="8" t="str">
        <f>'Pacto original'!A394</f>
        <v>15.3</v>
      </c>
      <c r="B378" s="8">
        <f>'Pacto original'!B394</f>
        <v>99857</v>
      </c>
      <c r="C378" s="4" t="str">
        <f>'Pacto original'!C394</f>
        <v>SINAPI</v>
      </c>
      <c r="D378" s="33" t="str">
        <f>'Pacto original'!D394</f>
        <v>Barra metálica com pintura cinza para proteção dos espelhos e chuveiro infantil dn 1 1/4"</v>
      </c>
      <c r="E378" s="8" t="str">
        <f>'Pacto original'!E394</f>
        <v>m</v>
      </c>
      <c r="F378" s="9">
        <f>'Pacto original'!F394</f>
        <v>19.399999999999999</v>
      </c>
      <c r="G378" s="49"/>
      <c r="H378" s="14">
        <f t="shared" si="135"/>
        <v>99857</v>
      </c>
      <c r="I378" s="14" t="str">
        <f t="shared" si="136"/>
        <v>SINAPI</v>
      </c>
      <c r="J378" s="33" t="str">
        <f t="shared" si="137"/>
        <v>Barra metálica com pintura cinza para proteção dos espelhos e chuveiro infantil dn 1 1/4"</v>
      </c>
      <c r="K378" s="8" t="str">
        <f t="shared" si="138"/>
        <v>m</v>
      </c>
      <c r="L378" s="9">
        <v>19.399999999999999</v>
      </c>
      <c r="M378" s="45">
        <v>92.14</v>
      </c>
      <c r="N378" s="45">
        <f t="shared" si="132"/>
        <v>120.93375</v>
      </c>
      <c r="O378" s="45">
        <f t="shared" si="139"/>
        <v>2346.1147499999997</v>
      </c>
      <c r="P378" s="288">
        <f t="shared" si="134"/>
        <v>8.2247942307165885E-4</v>
      </c>
    </row>
    <row r="379" spans="1:16" ht="24.9" customHeight="1">
      <c r="A379" s="8" t="str">
        <f>'Pacto original'!A395</f>
        <v>15.4</v>
      </c>
      <c r="B379" s="8">
        <f>'Pacto original'!B395</f>
        <v>99635</v>
      </c>
      <c r="C379" s="4" t="str">
        <f>'Pacto original'!C395</f>
        <v>SINAPI</v>
      </c>
      <c r="D379" s="33" t="str">
        <f>'Pacto original'!D395</f>
        <v>Válvula de descarga com duplo acionamento</v>
      </c>
      <c r="E379" s="8" t="str">
        <f>'Pacto original'!E395</f>
        <v>un</v>
      </c>
      <c r="F379" s="9">
        <f>'Pacto original'!F395</f>
        <v>24</v>
      </c>
      <c r="G379" s="49"/>
      <c r="H379" s="14">
        <f t="shared" si="135"/>
        <v>99635</v>
      </c>
      <c r="I379" s="14" t="str">
        <f t="shared" si="136"/>
        <v>SINAPI</v>
      </c>
      <c r="J379" s="33" t="str">
        <f t="shared" si="137"/>
        <v>Válvula de descarga com duplo acionamento</v>
      </c>
      <c r="K379" s="8" t="str">
        <f t="shared" si="138"/>
        <v>un</v>
      </c>
      <c r="L379" s="9">
        <v>24</v>
      </c>
      <c r="M379" s="45">
        <v>342.01</v>
      </c>
      <c r="N379" s="45">
        <f t="shared" si="132"/>
        <v>448.888125</v>
      </c>
      <c r="O379" s="45">
        <f t="shared" si="139"/>
        <v>10773.315000000001</v>
      </c>
      <c r="P379" s="288">
        <f t="shared" si="134"/>
        <v>3.7768101094668325E-3</v>
      </c>
    </row>
    <row r="380" spans="1:16" ht="24.9" customHeight="1">
      <c r="A380" s="8" t="str">
        <f>'Pacto original'!A396</f>
        <v>15.5</v>
      </c>
      <c r="B380" s="8">
        <f>'Pacto original'!B396</f>
        <v>86901</v>
      </c>
      <c r="C380" s="4" t="str">
        <f>'Pacto original'!C396</f>
        <v>SINAPI</v>
      </c>
      <c r="D380" s="33" t="str">
        <f>'Pacto original'!D396</f>
        <v>Cuba de embutir oval em louça branca</v>
      </c>
      <c r="E380" s="8" t="str">
        <f>'Pacto original'!E396</f>
        <v>un</v>
      </c>
      <c r="F380" s="9">
        <f>'Pacto original'!F396</f>
        <v>22</v>
      </c>
      <c r="G380" s="49"/>
      <c r="H380" s="14">
        <f t="shared" si="135"/>
        <v>86901</v>
      </c>
      <c r="I380" s="14" t="str">
        <f t="shared" si="136"/>
        <v>SINAPI</v>
      </c>
      <c r="J380" s="33" t="str">
        <f t="shared" si="137"/>
        <v>Cuba de embutir oval em louça branca</v>
      </c>
      <c r="K380" s="8" t="str">
        <f t="shared" si="138"/>
        <v>un</v>
      </c>
      <c r="L380" s="9">
        <v>22</v>
      </c>
      <c r="M380" s="45">
        <v>149.58000000000001</v>
      </c>
      <c r="N380" s="45">
        <f t="shared" si="132"/>
        <v>196.32375000000002</v>
      </c>
      <c r="O380" s="45">
        <f t="shared" si="139"/>
        <v>4319.1225000000004</v>
      </c>
      <c r="P380" s="288">
        <f t="shared" si="134"/>
        <v>1.5141584110392816E-3</v>
      </c>
    </row>
    <row r="381" spans="1:16" ht="24.9" customHeight="1">
      <c r="A381" s="8" t="str">
        <f>'Pacto original'!A397</f>
        <v>15.6</v>
      </c>
      <c r="B381" s="8">
        <v>100852</v>
      </c>
      <c r="C381" s="4" t="s">
        <v>61</v>
      </c>
      <c r="D381" s="33" t="str">
        <f>'Pacto original'!D397</f>
        <v>Cuba em aço Inoxidável completa, dimensões 50x40x20cm</v>
      </c>
      <c r="E381" s="8" t="str">
        <f>'Pacto original'!E397</f>
        <v>un</v>
      </c>
      <c r="F381" s="9">
        <f>'Pacto original'!F397</f>
        <v>7</v>
      </c>
      <c r="G381" s="49"/>
      <c r="H381" s="14">
        <f t="shared" si="135"/>
        <v>100852</v>
      </c>
      <c r="I381" s="14" t="str">
        <f t="shared" si="136"/>
        <v>SINAPI</v>
      </c>
      <c r="J381" s="33" t="str">
        <f t="shared" si="137"/>
        <v>Cuba em aço Inoxidável completa, dimensões 50x40x20cm</v>
      </c>
      <c r="K381" s="8" t="str">
        <f t="shared" si="138"/>
        <v>un</v>
      </c>
      <c r="L381" s="9">
        <v>7</v>
      </c>
      <c r="M381" s="45">
        <v>220.06</v>
      </c>
      <c r="N381" s="45">
        <f t="shared" si="132"/>
        <v>288.82875000000001</v>
      </c>
      <c r="O381" s="45">
        <f t="shared" si="139"/>
        <v>2021.80125</v>
      </c>
      <c r="P381" s="288">
        <f t="shared" si="134"/>
        <v>7.0878456634124946E-4</v>
      </c>
    </row>
    <row r="382" spans="1:16" ht="24.9" customHeight="1">
      <c r="A382" s="8" t="str">
        <f>'Pacto original'!A398</f>
        <v>15.7</v>
      </c>
      <c r="B382" s="8">
        <f>'Pacto original'!B398</f>
        <v>86936</v>
      </c>
      <c r="C382" s="4" t="str">
        <f>'Pacto original'!C398</f>
        <v>SINAPI</v>
      </c>
      <c r="D382" s="33" t="str">
        <f>'Pacto original'!D398</f>
        <v>Cuba de embutir em aço Inoxidável completa, dimensões 40x34x17cm</v>
      </c>
      <c r="E382" s="8" t="str">
        <f>'Pacto original'!E398</f>
        <v>un</v>
      </c>
      <c r="F382" s="9">
        <f>'Pacto original'!F398</f>
        <v>10</v>
      </c>
      <c r="G382" s="49"/>
      <c r="H382" s="14">
        <f t="shared" si="135"/>
        <v>86936</v>
      </c>
      <c r="I382" s="14" t="str">
        <f t="shared" si="136"/>
        <v>SINAPI</v>
      </c>
      <c r="J382" s="33" t="str">
        <f t="shared" si="137"/>
        <v>Cuba de embutir em aço Inoxidável completa, dimensões 40x34x17cm</v>
      </c>
      <c r="K382" s="8" t="str">
        <f t="shared" si="138"/>
        <v>un</v>
      </c>
      <c r="L382" s="9">
        <v>10</v>
      </c>
      <c r="M382" s="45">
        <v>541.36</v>
      </c>
      <c r="N382" s="45">
        <f t="shared" si="132"/>
        <v>710.53500000000008</v>
      </c>
      <c r="O382" s="45">
        <f t="shared" si="139"/>
        <v>7105.35</v>
      </c>
      <c r="P382" s="288">
        <f t="shared" si="134"/>
        <v>2.4909285314037655E-3</v>
      </c>
    </row>
    <row r="383" spans="1:16" ht="24.9" customHeight="1">
      <c r="A383" s="8" t="str">
        <f>'Pacto original'!A399</f>
        <v>15.8</v>
      </c>
      <c r="B383" s="8" t="s">
        <v>1182</v>
      </c>
      <c r="C383" s="4" t="s">
        <v>69</v>
      </c>
      <c r="D383" s="33" t="str">
        <f>'Pacto original'!D399</f>
        <v>Cuba industrial em aço Inoxidável completa, dimensões 60x50x40cm</v>
      </c>
      <c r="E383" s="8" t="str">
        <f>'Pacto original'!E399</f>
        <v>un</v>
      </c>
      <c r="F383" s="9">
        <f>'Pacto original'!F399</f>
        <v>1</v>
      </c>
      <c r="G383" s="49"/>
      <c r="H383" s="14" t="str">
        <f t="shared" si="135"/>
        <v>ED-50278</v>
      </c>
      <c r="I383" s="14" t="str">
        <f t="shared" si="136"/>
        <v>SEINFRA</v>
      </c>
      <c r="J383" s="33" t="str">
        <f t="shared" si="137"/>
        <v>Cuba industrial em aço Inoxidável completa, dimensões 60x50x40cm</v>
      </c>
      <c r="K383" s="8" t="str">
        <f t="shared" si="138"/>
        <v>un</v>
      </c>
      <c r="L383" s="9">
        <v>1</v>
      </c>
      <c r="M383" s="45">
        <v>482.92</v>
      </c>
      <c r="N383" s="45">
        <f t="shared" si="132"/>
        <v>633.83249999999998</v>
      </c>
      <c r="O383" s="45">
        <f t="shared" si="139"/>
        <v>633.83249999999998</v>
      </c>
      <c r="P383" s="288">
        <f t="shared" si="134"/>
        <v>2.2220319314051766E-4</v>
      </c>
    </row>
    <row r="384" spans="1:16" ht="24.9" customHeight="1">
      <c r="A384" s="8" t="str">
        <f>'Pacto original'!A400</f>
        <v>15.9</v>
      </c>
      <c r="B384" s="8"/>
      <c r="C384" s="4" t="str">
        <f>'Pacto original'!C400</f>
        <v>CPU</v>
      </c>
      <c r="D384" s="33" t="str">
        <f>'Pacto original'!D400</f>
        <v>Banheira Embutir em plástico tipo PVC, 77x45x20cm, Burigotto ou equivalente</v>
      </c>
      <c r="E384" s="8" t="str">
        <f>'Pacto original'!E400</f>
        <v>un</v>
      </c>
      <c r="F384" s="9">
        <f>'Pacto original'!F400</f>
        <v>4</v>
      </c>
      <c r="G384" s="49"/>
      <c r="H384" s="14">
        <f t="shared" si="135"/>
        <v>0</v>
      </c>
      <c r="I384" s="14" t="str">
        <f t="shared" si="136"/>
        <v>CPU</v>
      </c>
      <c r="J384" s="33" t="str">
        <f t="shared" si="137"/>
        <v>Banheira Embutir em plástico tipo PVC, 77x45x20cm, Burigotto ou equivalente</v>
      </c>
      <c r="K384" s="8" t="str">
        <f t="shared" si="138"/>
        <v>un</v>
      </c>
      <c r="L384" s="9">
        <v>4</v>
      </c>
      <c r="M384" s="45">
        <v>48.53</v>
      </c>
      <c r="N384" s="45">
        <f t="shared" si="132"/>
        <v>63.695625</v>
      </c>
      <c r="O384" s="45">
        <f t="shared" si="139"/>
        <v>254.7825</v>
      </c>
      <c r="P384" s="288">
        <f t="shared" si="134"/>
        <v>8.9319315523145212E-5</v>
      </c>
    </row>
    <row r="385" spans="1:16" ht="24.9" customHeight="1">
      <c r="A385" s="8" t="str">
        <f>'Pacto original'!A401</f>
        <v>15.10</v>
      </c>
      <c r="B385" s="8">
        <f>'Pacto original'!B401</f>
        <v>86904</v>
      </c>
      <c r="C385" s="4" t="str">
        <f>'Pacto original'!C401</f>
        <v>SINAPI</v>
      </c>
      <c r="D385" s="33" t="str">
        <f>'Pacto original'!D401</f>
        <v>Lavatório de canto suspenso com mesa, DECA ou equivalente, com válvula, sifão e engate flexivel cromados</v>
      </c>
      <c r="E385" s="8" t="str">
        <f>'Pacto original'!E401</f>
        <v>un</v>
      </c>
      <c r="F385" s="9">
        <f>'Pacto original'!F401</f>
        <v>4</v>
      </c>
      <c r="G385" s="49"/>
      <c r="H385" s="14">
        <f t="shared" si="135"/>
        <v>86904</v>
      </c>
      <c r="I385" s="14" t="str">
        <f t="shared" si="136"/>
        <v>SINAPI</v>
      </c>
      <c r="J385" s="33" t="str">
        <f t="shared" si="137"/>
        <v>Lavatório de canto suspenso com mesa, DECA ou equivalente, com válvula, sifão e engate flexivel cromados</v>
      </c>
      <c r="K385" s="8" t="str">
        <f t="shared" si="138"/>
        <v>un</v>
      </c>
      <c r="L385" s="9">
        <v>4</v>
      </c>
      <c r="M385" s="45">
        <v>160.13</v>
      </c>
      <c r="N385" s="45">
        <f t="shared" si="132"/>
        <v>210.170625</v>
      </c>
      <c r="O385" s="45">
        <f t="shared" si="139"/>
        <v>840.6825</v>
      </c>
      <c r="P385" s="288">
        <f t="shared" si="134"/>
        <v>2.9471877178490093E-4</v>
      </c>
    </row>
    <row r="386" spans="1:16" ht="24.9" customHeight="1">
      <c r="A386" s="8" t="str">
        <f>'Pacto original'!A402</f>
        <v>15.11</v>
      </c>
      <c r="B386" s="8">
        <f>'Pacto original'!B402</f>
        <v>86904</v>
      </c>
      <c r="C386" s="4" t="str">
        <f>'Pacto original'!C402</f>
        <v>SINAPI</v>
      </c>
      <c r="D386" s="33" t="str">
        <f>'Pacto original'!D402</f>
        <v>Lavatório pequeno cor branco gelo, com coluna suspensa, Deca ou equivalente</v>
      </c>
      <c r="E386" s="8" t="str">
        <f>'Pacto original'!E402</f>
        <v>un</v>
      </c>
      <c r="F386" s="9">
        <f>'Pacto original'!F402</f>
        <v>6</v>
      </c>
      <c r="G386" s="49"/>
      <c r="H386" s="14">
        <f t="shared" si="135"/>
        <v>86904</v>
      </c>
      <c r="I386" s="14" t="str">
        <f t="shared" si="136"/>
        <v>SINAPI</v>
      </c>
      <c r="J386" s="33" t="str">
        <f t="shared" si="137"/>
        <v>Lavatório pequeno cor branco gelo, com coluna suspensa, Deca ou equivalente</v>
      </c>
      <c r="K386" s="8" t="str">
        <f t="shared" si="138"/>
        <v>un</v>
      </c>
      <c r="L386" s="9">
        <v>6</v>
      </c>
      <c r="M386" s="45">
        <v>160.13</v>
      </c>
      <c r="N386" s="45">
        <f t="shared" si="132"/>
        <v>210.170625</v>
      </c>
      <c r="O386" s="45">
        <f t="shared" si="139"/>
        <v>1261.0237500000001</v>
      </c>
      <c r="P386" s="288">
        <f t="shared" si="134"/>
        <v>4.4207815767735147E-4</v>
      </c>
    </row>
    <row r="387" spans="1:16" ht="24.9" customHeight="1">
      <c r="A387" s="8" t="str">
        <f>'Pacto original'!A403</f>
        <v>15.12</v>
      </c>
      <c r="B387" s="8">
        <f>'Pacto original'!B403</f>
        <v>86919</v>
      </c>
      <c r="C387" s="4" t="str">
        <f>'Pacto original'!C403</f>
        <v>SINAPI</v>
      </c>
      <c r="D387" s="33" t="str">
        <f>'Pacto original'!D403</f>
        <v>Tanque Grande 40L cor Branco Gelo, incluso torneirade metal cromado, Deca ou equivalente</v>
      </c>
      <c r="E387" s="8" t="str">
        <f>'Pacto original'!E403</f>
        <v>un</v>
      </c>
      <c r="F387" s="9">
        <f>'Pacto original'!F403</f>
        <v>7</v>
      </c>
      <c r="G387" s="49"/>
      <c r="H387" s="14">
        <f t="shared" si="135"/>
        <v>86919</v>
      </c>
      <c r="I387" s="14" t="str">
        <f t="shared" si="136"/>
        <v>SINAPI</v>
      </c>
      <c r="J387" s="33" t="str">
        <f t="shared" si="137"/>
        <v>Tanque Grande 40L cor Branco Gelo, incluso torneirade metal cromado, Deca ou equivalente</v>
      </c>
      <c r="K387" s="8" t="str">
        <f t="shared" si="138"/>
        <v>un</v>
      </c>
      <c r="L387" s="9">
        <v>7</v>
      </c>
      <c r="M387" s="45">
        <v>969</v>
      </c>
      <c r="N387" s="45">
        <f t="shared" si="132"/>
        <v>1271.8125</v>
      </c>
      <c r="O387" s="45">
        <f t="shared" si="139"/>
        <v>8902.6875</v>
      </c>
      <c r="P387" s="288">
        <f t="shared" si="134"/>
        <v>3.1210226519343396E-3</v>
      </c>
    </row>
    <row r="388" spans="1:16" ht="24.9" customHeight="1">
      <c r="A388" s="8" t="str">
        <f>'Pacto original'!A404</f>
        <v>15.13</v>
      </c>
      <c r="B388" s="8">
        <f>'Pacto original'!B404</f>
        <v>9535</v>
      </c>
      <c r="C388" s="4" t="str">
        <f>'Pacto original'!C404</f>
        <v>SINAPI</v>
      </c>
      <c r="D388" s="33" t="str">
        <f>'Pacto original'!D404</f>
        <v>Chuveiro Maxi Ducha com desviador para duchas elétricas, Lorenzetti ou equivalente</v>
      </c>
      <c r="E388" s="8" t="str">
        <f>'Pacto original'!E404</f>
        <v>un</v>
      </c>
      <c r="F388" s="9">
        <f>'Pacto original'!F404</f>
        <v>13</v>
      </c>
      <c r="G388" s="49"/>
      <c r="H388" s="14">
        <f t="shared" si="135"/>
        <v>9535</v>
      </c>
      <c r="I388" s="14" t="str">
        <f t="shared" si="136"/>
        <v>SINAPI</v>
      </c>
      <c r="J388" s="33" t="str">
        <f t="shared" si="137"/>
        <v>Chuveiro Maxi Ducha com desviador para duchas elétricas, Lorenzetti ou equivalente</v>
      </c>
      <c r="K388" s="8" t="str">
        <f t="shared" si="138"/>
        <v>un</v>
      </c>
      <c r="L388" s="9">
        <v>13</v>
      </c>
      <c r="M388" s="45">
        <v>93.05</v>
      </c>
      <c r="N388" s="45">
        <f t="shared" si="132"/>
        <v>122.128125</v>
      </c>
      <c r="O388" s="45">
        <f t="shared" si="139"/>
        <v>1587.6656249999999</v>
      </c>
      <c r="P388" s="288">
        <f t="shared" si="134"/>
        <v>5.5658927479174016E-4</v>
      </c>
    </row>
    <row r="389" spans="1:16" ht="24.9" customHeight="1">
      <c r="A389" s="8" t="str">
        <f>'Pacto original'!A405</f>
        <v>15.14</v>
      </c>
      <c r="B389" s="8">
        <f>'Pacto original'!B405</f>
        <v>95544</v>
      </c>
      <c r="C389" s="4" t="str">
        <f>'Pacto original'!C405</f>
        <v>SINAPI</v>
      </c>
      <c r="D389" s="33" t="str">
        <f>'Pacto original'!D405</f>
        <v>Papeleira Metálica, DECA ou equivalente</v>
      </c>
      <c r="E389" s="8" t="str">
        <f>'Pacto original'!E405</f>
        <v>un</v>
      </c>
      <c r="F389" s="9">
        <f>'Pacto original'!F405</f>
        <v>18</v>
      </c>
      <c r="G389" s="49"/>
      <c r="H389" s="14">
        <f t="shared" si="135"/>
        <v>95544</v>
      </c>
      <c r="I389" s="14" t="str">
        <f t="shared" si="136"/>
        <v>SINAPI</v>
      </c>
      <c r="J389" s="33" t="str">
        <f t="shared" si="137"/>
        <v>Papeleira Metálica, DECA ou equivalente</v>
      </c>
      <c r="K389" s="8" t="str">
        <f t="shared" si="138"/>
        <v>un</v>
      </c>
      <c r="L389" s="9">
        <v>18</v>
      </c>
      <c r="M389" s="45">
        <v>40.03</v>
      </c>
      <c r="N389" s="45">
        <f t="shared" si="132"/>
        <v>52.539375</v>
      </c>
      <c r="O389" s="45">
        <f t="shared" si="139"/>
        <v>945.70875000000001</v>
      </c>
      <c r="P389" s="288">
        <f t="shared" si="134"/>
        <v>3.3153791266766461E-4</v>
      </c>
    </row>
    <row r="390" spans="1:16" ht="24.9" customHeight="1">
      <c r="A390" s="8" t="str">
        <f>'Pacto original'!A406</f>
        <v>15.15</v>
      </c>
      <c r="B390" s="8"/>
      <c r="C390" s="4" t="str">
        <f>'Pacto original'!C406</f>
        <v>CPU</v>
      </c>
      <c r="D390" s="33" t="str">
        <f>'Pacto original'!D406</f>
        <v>Papeleira de sobrepor interfolhado</v>
      </c>
      <c r="E390" s="8" t="str">
        <f>'Pacto original'!E406</f>
        <v>un</v>
      </c>
      <c r="F390" s="9">
        <f>'Pacto original'!F406</f>
        <v>4</v>
      </c>
      <c r="G390" s="49"/>
      <c r="H390" s="14">
        <f t="shared" si="135"/>
        <v>0</v>
      </c>
      <c r="I390" s="14" t="str">
        <f t="shared" si="136"/>
        <v>CPU</v>
      </c>
      <c r="J390" s="33" t="str">
        <f t="shared" si="137"/>
        <v>Papeleira de sobrepor interfolhado</v>
      </c>
      <c r="K390" s="8" t="str">
        <f t="shared" si="138"/>
        <v>un</v>
      </c>
      <c r="L390" s="9">
        <v>4</v>
      </c>
      <c r="M390" s="45">
        <v>63.74</v>
      </c>
      <c r="N390" s="45">
        <f t="shared" si="132"/>
        <v>83.658749999999998</v>
      </c>
      <c r="O390" s="45">
        <f t="shared" si="139"/>
        <v>334.63499999999999</v>
      </c>
      <c r="P390" s="288">
        <f t="shared" si="134"/>
        <v>1.1731327367494902E-4</v>
      </c>
    </row>
    <row r="391" spans="1:16" ht="24.9" customHeight="1">
      <c r="A391" s="8" t="str">
        <f>'Pacto original'!A407</f>
        <v>15.16</v>
      </c>
      <c r="B391" s="8" t="str">
        <f>'Pacto original'!B407</f>
        <v>C1151</v>
      </c>
      <c r="C391" s="4" t="str">
        <f>'Pacto original'!C407</f>
        <v>SEINFRA</v>
      </c>
      <c r="D391" s="33" t="str">
        <f>'Pacto original'!D407</f>
        <v>Ducha Higiênica com registro e derivação, Deca ou equivalente</v>
      </c>
      <c r="E391" s="8" t="str">
        <f>'Pacto original'!E407</f>
        <v>un</v>
      </c>
      <c r="F391" s="9">
        <f>'Pacto original'!F407</f>
        <v>18</v>
      </c>
      <c r="G391" s="49"/>
      <c r="H391" s="14" t="str">
        <f t="shared" si="135"/>
        <v>C1151</v>
      </c>
      <c r="I391" s="14" t="str">
        <f t="shared" si="136"/>
        <v>SEINFRA</v>
      </c>
      <c r="J391" s="33" t="str">
        <f t="shared" si="137"/>
        <v>Ducha Higiênica com registro e derivação, Deca ou equivalente</v>
      </c>
      <c r="K391" s="8" t="str">
        <f t="shared" si="138"/>
        <v>un</v>
      </c>
      <c r="L391" s="9">
        <v>18</v>
      </c>
      <c r="M391" s="45">
        <v>151.61000000000001</v>
      </c>
      <c r="N391" s="45">
        <f t="shared" si="132"/>
        <v>198.98812500000003</v>
      </c>
      <c r="O391" s="45">
        <f t="shared" si="139"/>
        <v>3581.7862500000006</v>
      </c>
      <c r="P391" s="288">
        <f t="shared" si="134"/>
        <v>1.2556698211227738E-3</v>
      </c>
    </row>
    <row r="392" spans="1:16" ht="24.9" customHeight="1">
      <c r="A392" s="8" t="str">
        <f>'Pacto original'!A408</f>
        <v>15.17</v>
      </c>
      <c r="B392" s="8">
        <v>11777</v>
      </c>
      <c r="C392" s="4" t="s">
        <v>61</v>
      </c>
      <c r="D392" s="33" t="str">
        <f>'Pacto original'!D408</f>
        <v>Torneira elétrica LorenEasy, Lorenzetti ou equivalente</v>
      </c>
      <c r="E392" s="8" t="str">
        <f>'Pacto original'!E408</f>
        <v>un</v>
      </c>
      <c r="F392" s="9">
        <f>'Pacto original'!F408</f>
        <v>2</v>
      </c>
      <c r="G392" s="49"/>
      <c r="H392" s="14">
        <f t="shared" si="135"/>
        <v>11777</v>
      </c>
      <c r="I392" s="14" t="str">
        <f t="shared" si="136"/>
        <v>SINAPI</v>
      </c>
      <c r="J392" s="33" t="str">
        <f t="shared" si="137"/>
        <v>Torneira elétrica LorenEasy, Lorenzetti ou equivalente</v>
      </c>
      <c r="K392" s="8" t="str">
        <f t="shared" si="138"/>
        <v>un</v>
      </c>
      <c r="L392" s="9">
        <v>2</v>
      </c>
      <c r="M392" s="45">
        <v>173.25</v>
      </c>
      <c r="N392" s="45">
        <f t="shared" si="132"/>
        <v>227.390625</v>
      </c>
      <c r="O392" s="45">
        <f t="shared" si="139"/>
        <v>454.78125</v>
      </c>
      <c r="P392" s="288">
        <f t="shared" si="134"/>
        <v>1.594330456870483E-4</v>
      </c>
    </row>
    <row r="393" spans="1:16" ht="24.9" customHeight="1">
      <c r="A393" s="8" t="str">
        <f>'Pacto original'!A409</f>
        <v>15.18</v>
      </c>
      <c r="B393" s="8">
        <v>11777</v>
      </c>
      <c r="C393" s="4" t="s">
        <v>61</v>
      </c>
      <c r="D393" s="33" t="str">
        <f>'Pacto original'!D409</f>
        <v>Torneira elétrica Fortti Maxi, Lorenzetti ou equivalente</v>
      </c>
      <c r="E393" s="8" t="str">
        <f>'Pacto original'!E409</f>
        <v>un</v>
      </c>
      <c r="F393" s="9">
        <f>'Pacto original'!F409</f>
        <v>4</v>
      </c>
      <c r="G393" s="49"/>
      <c r="H393" s="14">
        <f t="shared" si="135"/>
        <v>11777</v>
      </c>
      <c r="I393" s="14" t="str">
        <f t="shared" si="136"/>
        <v>SINAPI</v>
      </c>
      <c r="J393" s="33" t="str">
        <f t="shared" si="137"/>
        <v>Torneira elétrica Fortti Maxi, Lorenzetti ou equivalente</v>
      </c>
      <c r="K393" s="8" t="str">
        <f t="shared" si="138"/>
        <v>un</v>
      </c>
      <c r="L393" s="9">
        <v>4</v>
      </c>
      <c r="M393" s="45">
        <v>173.25</v>
      </c>
      <c r="N393" s="45">
        <f t="shared" si="132"/>
        <v>227.390625</v>
      </c>
      <c r="O393" s="45">
        <f t="shared" si="139"/>
        <v>909.5625</v>
      </c>
      <c r="P393" s="288">
        <f t="shared" si="134"/>
        <v>3.1886609137409661E-4</v>
      </c>
    </row>
    <row r="394" spans="1:16" ht="24.9" customHeight="1">
      <c r="A394" s="8" t="str">
        <f>'Pacto original'!A410</f>
        <v>15.19</v>
      </c>
      <c r="B394" s="8">
        <f>'Pacto original'!B410</f>
        <v>86909</v>
      </c>
      <c r="C394" s="4" t="str">
        <f>'Pacto original'!C410</f>
        <v>SINAPI</v>
      </c>
      <c r="D394" s="33" t="str">
        <f>'Pacto original'!D410</f>
        <v>Torneira para cozinha de mesa bica móvel, Deca ou equivalente</v>
      </c>
      <c r="E394" s="8" t="str">
        <f>'Pacto original'!E410</f>
        <v>un</v>
      </c>
      <c r="F394" s="9">
        <f>'Pacto original'!F410</f>
        <v>15</v>
      </c>
      <c r="G394" s="49"/>
      <c r="H394" s="14">
        <f t="shared" si="135"/>
        <v>86909</v>
      </c>
      <c r="I394" s="14" t="str">
        <f t="shared" si="136"/>
        <v>SINAPI</v>
      </c>
      <c r="J394" s="33" t="str">
        <f t="shared" si="137"/>
        <v>Torneira para cozinha de mesa bica móvel, Deca ou equivalente</v>
      </c>
      <c r="K394" s="8" t="str">
        <f t="shared" si="138"/>
        <v>un</v>
      </c>
      <c r="L394" s="9">
        <v>15</v>
      </c>
      <c r="M394" s="45">
        <v>137.85</v>
      </c>
      <c r="N394" s="45">
        <f t="shared" si="132"/>
        <v>180.92812499999999</v>
      </c>
      <c r="O394" s="45">
        <f t="shared" si="139"/>
        <v>2713.921875</v>
      </c>
      <c r="P394" s="288">
        <f t="shared" si="134"/>
        <v>9.5142187653504803E-4</v>
      </c>
    </row>
    <row r="395" spans="1:16" ht="24.9" customHeight="1">
      <c r="A395" s="8" t="str">
        <f>'Pacto original'!A411</f>
        <v>15.20</v>
      </c>
      <c r="B395" s="8">
        <f>'Pacto original'!B411</f>
        <v>86916</v>
      </c>
      <c r="C395" s="4" t="str">
        <f>'Pacto original'!C411</f>
        <v>SINAPI</v>
      </c>
      <c r="D395" s="33" t="str">
        <f>'Pacto original'!D411</f>
        <v>Torneira de parede de uso geral para jardim</v>
      </c>
      <c r="E395" s="8" t="str">
        <f>'Pacto original'!E411</f>
        <v>un</v>
      </c>
      <c r="F395" s="9">
        <f>'Pacto original'!F411</f>
        <v>14</v>
      </c>
      <c r="G395" s="49"/>
      <c r="H395" s="14">
        <f t="shared" si="135"/>
        <v>86916</v>
      </c>
      <c r="I395" s="14" t="str">
        <f t="shared" si="136"/>
        <v>SINAPI</v>
      </c>
      <c r="J395" s="33" t="str">
        <f t="shared" si="137"/>
        <v>Torneira de parede de uso geral para jardim</v>
      </c>
      <c r="K395" s="8" t="str">
        <f t="shared" si="138"/>
        <v>un</v>
      </c>
      <c r="L395" s="9">
        <v>14</v>
      </c>
      <c r="M395" s="45">
        <v>23.17</v>
      </c>
      <c r="N395" s="45">
        <f t="shared" si="132"/>
        <v>30.410625000000003</v>
      </c>
      <c r="O395" s="45">
        <f t="shared" si="139"/>
        <v>425.74875000000003</v>
      </c>
      <c r="P395" s="288">
        <f t="shared" si="134"/>
        <v>1.4925509771995593E-4</v>
      </c>
    </row>
    <row r="396" spans="1:16" ht="24.9" customHeight="1">
      <c r="A396" s="8" t="str">
        <f>'Pacto original'!A412</f>
        <v>15.21</v>
      </c>
      <c r="B396" s="8">
        <f>'Pacto original'!B412</f>
        <v>86906</v>
      </c>
      <c r="C396" s="4" t="str">
        <f>'Pacto original'!C412</f>
        <v>SINAPI</v>
      </c>
      <c r="D396" s="33" t="str">
        <f>'Pacto original'!D412</f>
        <v>Torneira para lavatório de mesa bica baixa, Deca ou equivalente</v>
      </c>
      <c r="E396" s="8" t="str">
        <f>'Pacto original'!E412</f>
        <v>un</v>
      </c>
      <c r="F396" s="9">
        <f>'Pacto original'!F412</f>
        <v>28</v>
      </c>
      <c r="G396" s="49"/>
      <c r="H396" s="14">
        <f t="shared" si="135"/>
        <v>86906</v>
      </c>
      <c r="I396" s="14" t="str">
        <f t="shared" si="136"/>
        <v>SINAPI</v>
      </c>
      <c r="J396" s="33" t="str">
        <f t="shared" si="137"/>
        <v>Torneira para lavatório de mesa bica baixa, Deca ou equivalente</v>
      </c>
      <c r="K396" s="8" t="str">
        <f t="shared" si="138"/>
        <v>un</v>
      </c>
      <c r="L396" s="9">
        <v>28</v>
      </c>
      <c r="M396" s="45">
        <v>79.37</v>
      </c>
      <c r="N396" s="45">
        <f t="shared" si="132"/>
        <v>104.173125</v>
      </c>
      <c r="O396" s="45">
        <f t="shared" si="139"/>
        <v>2916.8474999999999</v>
      </c>
      <c r="P396" s="288">
        <f t="shared" si="134"/>
        <v>1.0225616837317999E-3</v>
      </c>
    </row>
    <row r="397" spans="1:16" ht="24.9" customHeight="1">
      <c r="A397" s="8" t="str">
        <f>'Pacto original'!A413</f>
        <v>15.22</v>
      </c>
      <c r="B397" s="8">
        <f>'Pacto original'!B413</f>
        <v>86906</v>
      </c>
      <c r="C397" s="4" t="str">
        <f>'Pacto original'!C413</f>
        <v>SINAPI</v>
      </c>
      <c r="D397" s="33" t="str">
        <f>'Pacto original'!D413</f>
        <v>Torneira para lavatório com acionamento por alavanca</v>
      </c>
      <c r="E397" s="8" t="str">
        <f>'Pacto original'!E413</f>
        <v>un</v>
      </c>
      <c r="F397" s="9">
        <f>'Pacto original'!F413</f>
        <v>4</v>
      </c>
      <c r="G397" s="49"/>
      <c r="H397" s="14">
        <f t="shared" si="135"/>
        <v>86906</v>
      </c>
      <c r="I397" s="14" t="str">
        <f t="shared" si="136"/>
        <v>SINAPI</v>
      </c>
      <c r="J397" s="33" t="str">
        <f t="shared" si="137"/>
        <v>Torneira para lavatório com acionamento por alavanca</v>
      </c>
      <c r="K397" s="8" t="str">
        <f t="shared" si="138"/>
        <v>un</v>
      </c>
      <c r="L397" s="9">
        <v>4</v>
      </c>
      <c r="M397" s="45">
        <v>79.37</v>
      </c>
      <c r="N397" s="45">
        <f t="shared" si="132"/>
        <v>104.173125</v>
      </c>
      <c r="O397" s="45">
        <f t="shared" si="139"/>
        <v>416.6925</v>
      </c>
      <c r="P397" s="288">
        <f t="shared" si="134"/>
        <v>1.4608024053311427E-4</v>
      </c>
    </row>
    <row r="398" spans="1:16" ht="24.9" customHeight="1">
      <c r="A398" s="8" t="str">
        <f>'Pacto original'!A414</f>
        <v>15.23</v>
      </c>
      <c r="B398" s="8">
        <f>'Pacto original'!B414</f>
        <v>95547</v>
      </c>
      <c r="C398" s="4" t="str">
        <f>'Pacto original'!C414</f>
        <v>SINAPI</v>
      </c>
      <c r="D398" s="33" t="str">
        <f>'Pacto original'!D414</f>
        <v>Dispenser Saboneteira, Melhoramentos ou equivalente</v>
      </c>
      <c r="E398" s="8" t="str">
        <f>'Pacto original'!E414</f>
        <v>un</v>
      </c>
      <c r="F398" s="9">
        <f>'Pacto original'!F414</f>
        <v>23</v>
      </c>
      <c r="G398" s="49"/>
      <c r="H398" s="14">
        <f t="shared" si="135"/>
        <v>95547</v>
      </c>
      <c r="I398" s="14" t="str">
        <f t="shared" si="136"/>
        <v>SINAPI</v>
      </c>
      <c r="J398" s="33" t="str">
        <f t="shared" si="137"/>
        <v>Dispenser Saboneteira, Melhoramentos ou equivalente</v>
      </c>
      <c r="K398" s="8" t="str">
        <f t="shared" si="138"/>
        <v>un</v>
      </c>
      <c r="L398" s="9">
        <v>23</v>
      </c>
      <c r="M398" s="45">
        <v>48.7</v>
      </c>
      <c r="N398" s="45">
        <f t="shared" si="132"/>
        <v>63.918750000000003</v>
      </c>
      <c r="O398" s="45">
        <f t="shared" si="139"/>
        <v>1470.1312500000001</v>
      </c>
      <c r="P398" s="288">
        <f t="shared" si="134"/>
        <v>5.1538514999729533E-4</v>
      </c>
    </row>
    <row r="399" spans="1:16" ht="24.9" customHeight="1">
      <c r="A399" s="8" t="str">
        <f>'Pacto original'!A415</f>
        <v>15.24</v>
      </c>
      <c r="B399" s="8" t="s">
        <v>1183</v>
      </c>
      <c r="C399" s="4" t="s">
        <v>69</v>
      </c>
      <c r="D399" s="33" t="str">
        <f>'Pacto original'!D415</f>
        <v>Dispenser Toalha, Melhoramentos ou equivalente</v>
      </c>
      <c r="E399" s="8" t="str">
        <f>'Pacto original'!E415</f>
        <v>un</v>
      </c>
      <c r="F399" s="9">
        <f>'Pacto original'!F415</f>
        <v>23</v>
      </c>
      <c r="G399" s="49"/>
      <c r="H399" s="14" t="str">
        <f t="shared" si="135"/>
        <v>ED-48182</v>
      </c>
      <c r="I399" s="14" t="str">
        <f t="shared" si="136"/>
        <v>SEINFRA</v>
      </c>
      <c r="J399" s="33" t="str">
        <f t="shared" si="137"/>
        <v>Dispenser Toalha, Melhoramentos ou equivalente</v>
      </c>
      <c r="K399" s="8" t="str">
        <f t="shared" si="138"/>
        <v>un</v>
      </c>
      <c r="L399" s="9">
        <v>23</v>
      </c>
      <c r="M399" s="45">
        <v>64.77</v>
      </c>
      <c r="N399" s="45">
        <f t="shared" si="132"/>
        <v>85.01062499999999</v>
      </c>
      <c r="O399" s="45">
        <f t="shared" si="139"/>
        <v>1955.2443749999998</v>
      </c>
      <c r="P399" s="288">
        <f t="shared" si="134"/>
        <v>6.8545166663911317E-4</v>
      </c>
    </row>
    <row r="400" spans="1:16" ht="24.9" customHeight="1">
      <c r="A400" s="8" t="str">
        <f>'Pacto original'!A416</f>
        <v>15.25</v>
      </c>
      <c r="B400" s="8">
        <v>95543</v>
      </c>
      <c r="C400" s="4" t="s">
        <v>61</v>
      </c>
      <c r="D400" s="33" t="str">
        <f>'Pacto original'!D416</f>
        <v>Cabide metálico, Deca ou equivalente</v>
      </c>
      <c r="E400" s="8" t="str">
        <f>'Pacto original'!E416</f>
        <v>un</v>
      </c>
      <c r="F400" s="9">
        <f>'Pacto original'!F416</f>
        <v>211</v>
      </c>
      <c r="G400" s="49"/>
      <c r="H400" s="14">
        <f t="shared" si="135"/>
        <v>95543</v>
      </c>
      <c r="I400" s="14" t="str">
        <f t="shared" si="136"/>
        <v>SINAPI</v>
      </c>
      <c r="J400" s="33" t="str">
        <f t="shared" si="137"/>
        <v>Cabide metálico, Deca ou equivalente</v>
      </c>
      <c r="K400" s="8" t="str">
        <f t="shared" si="138"/>
        <v>un</v>
      </c>
      <c r="L400" s="9">
        <v>211</v>
      </c>
      <c r="M400" s="45">
        <v>55.13</v>
      </c>
      <c r="N400" s="45">
        <f t="shared" si="132"/>
        <v>72.358125000000001</v>
      </c>
      <c r="O400" s="45">
        <f t="shared" si="139"/>
        <v>15267.564375</v>
      </c>
      <c r="P400" s="288">
        <f t="shared" si="134"/>
        <v>5.3523628965119517E-3</v>
      </c>
    </row>
    <row r="401" spans="1:16" ht="24.9" customHeight="1">
      <c r="A401" s="8" t="str">
        <f>'Pacto original'!A417</f>
        <v>15.26</v>
      </c>
      <c r="B401" s="8">
        <f>'Pacto original'!B417</f>
        <v>100868</v>
      </c>
      <c r="C401" s="4" t="str">
        <f>'Pacto original'!C417</f>
        <v>SINAPI</v>
      </c>
      <c r="D401" s="33" t="str">
        <f>'Pacto original'!D417</f>
        <v>Barra de apoio 80 cm, aço inox polido, Deca ou equivalente</v>
      </c>
      <c r="E401" s="8" t="str">
        <f>'Pacto original'!E417</f>
        <v>un</v>
      </c>
      <c r="F401" s="9">
        <f>'Pacto original'!F417</f>
        <v>9</v>
      </c>
      <c r="G401" s="49"/>
      <c r="H401" s="14">
        <f t="shared" si="135"/>
        <v>100868</v>
      </c>
      <c r="I401" s="14" t="str">
        <f t="shared" si="136"/>
        <v>SINAPI</v>
      </c>
      <c r="J401" s="33" t="str">
        <f t="shared" si="137"/>
        <v>Barra de apoio 80 cm, aço inox polido, Deca ou equivalente</v>
      </c>
      <c r="K401" s="8" t="str">
        <f t="shared" si="138"/>
        <v>un</v>
      </c>
      <c r="L401" s="9">
        <v>9</v>
      </c>
      <c r="M401" s="45">
        <v>384.12</v>
      </c>
      <c r="N401" s="45">
        <f t="shared" si="132"/>
        <v>504.15750000000003</v>
      </c>
      <c r="O401" s="45">
        <f t="shared" si="139"/>
        <v>4537.4175000000005</v>
      </c>
      <c r="P401" s="288">
        <f t="shared" si="134"/>
        <v>1.5906862729690649E-3</v>
      </c>
    </row>
    <row r="402" spans="1:16" ht="24.9" customHeight="1">
      <c r="A402" s="8" t="str">
        <f>'Pacto original'!A418</f>
        <v>15.27</v>
      </c>
      <c r="B402" s="8">
        <f>'Pacto original'!B418</f>
        <v>100867</v>
      </c>
      <c r="C402" s="4" t="str">
        <f>'Pacto original'!C418</f>
        <v>SINAPI</v>
      </c>
      <c r="D402" s="33" t="str">
        <f>'Pacto original'!D418</f>
        <v>Barra de apoio 70 cm, aço inox polido, Deca ou equivalente</v>
      </c>
      <c r="E402" s="8" t="str">
        <f>'Pacto original'!E418</f>
        <v>un</v>
      </c>
      <c r="F402" s="9">
        <f>'Pacto original'!F418</f>
        <v>6</v>
      </c>
      <c r="G402" s="49"/>
      <c r="H402" s="14">
        <f t="shared" si="135"/>
        <v>100867</v>
      </c>
      <c r="I402" s="14" t="str">
        <f t="shared" si="136"/>
        <v>SINAPI</v>
      </c>
      <c r="J402" s="33" t="str">
        <f t="shared" si="137"/>
        <v>Barra de apoio 70 cm, aço inox polido, Deca ou equivalente</v>
      </c>
      <c r="K402" s="8" t="str">
        <f t="shared" si="138"/>
        <v>un</v>
      </c>
      <c r="L402" s="9">
        <v>6</v>
      </c>
      <c r="M402" s="45">
        <v>370.45</v>
      </c>
      <c r="N402" s="45">
        <f t="shared" si="132"/>
        <v>486.21562499999999</v>
      </c>
      <c r="O402" s="45">
        <f t="shared" si="139"/>
        <v>2917.2937499999998</v>
      </c>
      <c r="P402" s="288">
        <f t="shared" si="134"/>
        <v>1.022718125969992E-3</v>
      </c>
    </row>
    <row r="403" spans="1:16" ht="24.9" customHeight="1">
      <c r="A403" s="8" t="str">
        <f>'Pacto original'!A419</f>
        <v>15.28</v>
      </c>
      <c r="B403" s="8">
        <f>'Pacto original'!B419</f>
        <v>100866</v>
      </c>
      <c r="C403" s="4" t="str">
        <f>'Pacto original'!C419</f>
        <v>SINAPI</v>
      </c>
      <c r="D403" s="33" t="str">
        <f>'Pacto original'!D419</f>
        <v>Barra de apoio 40 cm, aço inox polido, Deca ou equivalente</v>
      </c>
      <c r="E403" s="8" t="str">
        <f>'Pacto original'!E419</f>
        <v>un</v>
      </c>
      <c r="F403" s="9">
        <f>'Pacto original'!F419</f>
        <v>14</v>
      </c>
      <c r="G403" s="49"/>
      <c r="H403" s="14">
        <f t="shared" si="135"/>
        <v>100866</v>
      </c>
      <c r="I403" s="14" t="str">
        <f t="shared" si="136"/>
        <v>SINAPI</v>
      </c>
      <c r="J403" s="33" t="str">
        <f t="shared" si="137"/>
        <v>Barra de apoio 40 cm, aço inox polido, Deca ou equivalente</v>
      </c>
      <c r="K403" s="8" t="str">
        <f t="shared" si="138"/>
        <v>un</v>
      </c>
      <c r="L403" s="9">
        <v>14</v>
      </c>
      <c r="M403" s="45">
        <v>349.9</v>
      </c>
      <c r="N403" s="45">
        <f t="shared" si="132"/>
        <v>459.24374999999998</v>
      </c>
      <c r="O403" s="45">
        <f t="shared" si="139"/>
        <v>6429.4124999999995</v>
      </c>
      <c r="P403" s="288">
        <f t="shared" si="134"/>
        <v>2.2539645529655837E-3</v>
      </c>
    </row>
    <row r="404" spans="1:16" ht="24.9" customHeight="1">
      <c r="A404" s="8" t="str">
        <f>'Pacto original'!A420</f>
        <v>15.29</v>
      </c>
      <c r="B404" s="8">
        <f>'Pacto original'!B420</f>
        <v>100875</v>
      </c>
      <c r="C404" s="4" t="str">
        <f>'Pacto original'!C420</f>
        <v>SINAPI</v>
      </c>
      <c r="D404" s="33" t="str">
        <f>'Pacto original'!D420</f>
        <v>Cadeira articulada para banho</v>
      </c>
      <c r="E404" s="8" t="str">
        <f>'Pacto original'!E420</f>
        <v>un</v>
      </c>
      <c r="F404" s="9">
        <f>'Pacto original'!F420</f>
        <v>1</v>
      </c>
      <c r="G404" s="49"/>
      <c r="H404" s="14">
        <f t="shared" si="135"/>
        <v>100875</v>
      </c>
      <c r="I404" s="14" t="str">
        <f t="shared" si="136"/>
        <v>SINAPI</v>
      </c>
      <c r="J404" s="33" t="str">
        <f t="shared" si="137"/>
        <v>Cadeira articulada para banho</v>
      </c>
      <c r="K404" s="8" t="str">
        <f t="shared" si="138"/>
        <v>un</v>
      </c>
      <c r="L404" s="9">
        <v>1</v>
      </c>
      <c r="M404" s="45">
        <v>1171.53</v>
      </c>
      <c r="N404" s="45">
        <f t="shared" si="132"/>
        <v>1537.6331249999998</v>
      </c>
      <c r="O404" s="45">
        <f t="shared" si="139"/>
        <v>1537.6331249999998</v>
      </c>
      <c r="P404" s="288">
        <f t="shared" si="134"/>
        <v>5.3904933914501491E-4</v>
      </c>
    </row>
    <row r="405" spans="1:16" s="265" customFormat="1" ht="24.9" customHeight="1">
      <c r="A405" s="210"/>
      <c r="B405" s="210"/>
      <c r="C405" s="19"/>
      <c r="D405" s="211"/>
      <c r="E405" s="210"/>
      <c r="F405" s="212"/>
      <c r="G405" s="269"/>
      <c r="H405" s="270"/>
      <c r="I405" s="270"/>
      <c r="J405" s="211"/>
      <c r="K405" s="210"/>
      <c r="L405" s="212"/>
      <c r="M405" s="213"/>
      <c r="N405" s="213"/>
      <c r="O405" s="213"/>
      <c r="P405" s="291"/>
    </row>
    <row r="406" spans="1:16" s="243" customFormat="1" ht="24.9" customHeight="1">
      <c r="A406" s="228">
        <f>'Pacto original'!A423</f>
        <v>16</v>
      </c>
      <c r="B406" s="228"/>
      <c r="C406" s="229"/>
      <c r="D406" s="230" t="str">
        <f>'Pacto original'!D423</f>
        <v>INSTALAÇÃO DE GÁS COMBUSTÍVEL</v>
      </c>
      <c r="E406" s="228"/>
      <c r="F406" s="244"/>
      <c r="G406" s="245"/>
      <c r="H406" s="258"/>
      <c r="I406" s="258"/>
      <c r="J406" s="230" t="str">
        <f>D406</f>
        <v>INSTALAÇÃO DE GÁS COMBUSTÍVEL</v>
      </c>
      <c r="K406" s="228"/>
      <c r="L406" s="244"/>
      <c r="M406" s="248"/>
      <c r="N406" s="248"/>
      <c r="O406" s="7">
        <f>SUM(O407:O416)</f>
        <v>7848.2276249999986</v>
      </c>
      <c r="P406" s="293"/>
    </row>
    <row r="407" spans="1:16" ht="24.9" customHeight="1">
      <c r="A407" s="8" t="str">
        <f>'Pacto original'!A424</f>
        <v>16.1</v>
      </c>
      <c r="B407" s="8">
        <f>'Pacto original'!B424</f>
        <v>94970</v>
      </c>
      <c r="C407" s="4" t="str">
        <f>'Pacto original'!C424</f>
        <v>SINAPI</v>
      </c>
      <c r="D407" s="33" t="str">
        <f>'Pacto original'!D424</f>
        <v>Abrigo para Central de GLP, em concreto</v>
      </c>
      <c r="E407" s="8" t="str">
        <f>'Pacto original'!E424</f>
        <v>m³</v>
      </c>
      <c r="F407" s="9">
        <f>'Pacto original'!F424</f>
        <v>2.44</v>
      </c>
      <c r="G407" s="49"/>
      <c r="H407" s="14">
        <f>B407</f>
        <v>94970</v>
      </c>
      <c r="I407" s="14" t="str">
        <f>C407</f>
        <v>SINAPI</v>
      </c>
      <c r="J407" s="33" t="str">
        <f>D407</f>
        <v>Abrigo para Central de GLP, em concreto</v>
      </c>
      <c r="K407" s="8" t="str">
        <f>E407</f>
        <v>m³</v>
      </c>
      <c r="L407" s="9">
        <v>2.44</v>
      </c>
      <c r="M407" s="45">
        <v>477.15</v>
      </c>
      <c r="N407" s="45">
        <f t="shared" ref="N407:N416" si="140">M407+(M407*$F$5)</f>
        <v>626.25937499999998</v>
      </c>
      <c r="O407" s="45">
        <f t="shared" ref="O407" si="141">L407*N407</f>
        <v>1528.0728749999998</v>
      </c>
      <c r="P407" s="288">
        <f t="shared" ref="P407:P416" si="142">O407/$N$586</f>
        <v>5.3569779425386213E-4</v>
      </c>
    </row>
    <row r="408" spans="1:16" ht="24.9" customHeight="1">
      <c r="A408" s="8" t="str">
        <f>'Pacto original'!A425</f>
        <v>16.2</v>
      </c>
      <c r="B408" s="8">
        <f>'Pacto original'!B425</f>
        <v>91341</v>
      </c>
      <c r="C408" s="4" t="str">
        <f>'Pacto original'!C425</f>
        <v>SINAPI</v>
      </c>
      <c r="D408" s="33" t="str">
        <f>'Pacto original'!D425</f>
        <v>Requadro para ventilação em chapa de alumínio com veneziana</v>
      </c>
      <c r="E408" s="8" t="str">
        <f>'Pacto original'!E425</f>
        <v>m²</v>
      </c>
      <c r="F408" s="9">
        <f>'Pacto original'!F425</f>
        <v>0.24</v>
      </c>
      <c r="G408" s="49"/>
      <c r="H408" s="14">
        <f t="shared" ref="H408:H416" si="143">B408</f>
        <v>91341</v>
      </c>
      <c r="I408" s="14" t="str">
        <f t="shared" ref="I408:I416" si="144">C408</f>
        <v>SINAPI</v>
      </c>
      <c r="J408" s="33" t="str">
        <f t="shared" ref="J408:J416" si="145">D408</f>
        <v>Requadro para ventilação em chapa de alumínio com veneziana</v>
      </c>
      <c r="K408" s="8" t="str">
        <f t="shared" ref="K408:K416" si="146">E408</f>
        <v>m²</v>
      </c>
      <c r="L408" s="9">
        <v>0.24</v>
      </c>
      <c r="M408" s="45">
        <v>644.69000000000005</v>
      </c>
      <c r="N408" s="45">
        <f t="shared" si="140"/>
        <v>846.1556250000001</v>
      </c>
      <c r="O408" s="45">
        <f t="shared" ref="O408:O416" si="147">L408*N408</f>
        <v>203.07735000000002</v>
      </c>
      <c r="P408" s="288">
        <f t="shared" si="142"/>
        <v>7.1192997557737266E-5</v>
      </c>
    </row>
    <row r="409" spans="1:16" ht="24.9" customHeight="1">
      <c r="A409" s="8" t="str">
        <f>'Pacto original'!A426</f>
        <v>16.3</v>
      </c>
      <c r="B409" s="8">
        <f>'Pacto original'!B426</f>
        <v>92688</v>
      </c>
      <c r="C409" s="4" t="str">
        <f>'Pacto original'!C426</f>
        <v>SINAPI</v>
      </c>
      <c r="D409" s="33" t="str">
        <f>'Pacto original'!D426</f>
        <v>Tubo de Aço Galvanizado Ø 3/4", inclusive conexões</v>
      </c>
      <c r="E409" s="8" t="str">
        <f>'Pacto original'!E426</f>
        <v>m</v>
      </c>
      <c r="F409" s="9">
        <f>'Pacto original'!F426</f>
        <v>45.8</v>
      </c>
      <c r="G409" s="49"/>
      <c r="H409" s="14">
        <f t="shared" si="143"/>
        <v>92688</v>
      </c>
      <c r="I409" s="14" t="str">
        <f t="shared" si="144"/>
        <v>SINAPI</v>
      </c>
      <c r="J409" s="33" t="str">
        <f t="shared" si="145"/>
        <v>Tubo de Aço Galvanizado Ø 3/4", inclusive conexões</v>
      </c>
      <c r="K409" s="8" t="str">
        <f t="shared" si="146"/>
        <v>m</v>
      </c>
      <c r="L409" s="9">
        <v>45.8</v>
      </c>
      <c r="M409" s="45">
        <v>38.549999999999997</v>
      </c>
      <c r="N409" s="45">
        <f t="shared" si="140"/>
        <v>50.596874999999997</v>
      </c>
      <c r="O409" s="45">
        <f t="shared" si="147"/>
        <v>2317.3368749999995</v>
      </c>
      <c r="P409" s="288">
        <f t="shared" si="142"/>
        <v>8.1239073920518195E-4</v>
      </c>
    </row>
    <row r="410" spans="1:16" ht="24.9" customHeight="1">
      <c r="A410" s="8" t="str">
        <f>'Pacto original'!A427</f>
        <v>16.4</v>
      </c>
      <c r="B410" s="8" t="s">
        <v>1184</v>
      </c>
      <c r="C410" s="4" t="str">
        <f>'Pacto original'!C427</f>
        <v>CPU</v>
      </c>
      <c r="D410" s="33" t="str">
        <f>'Pacto original'!D427</f>
        <v>Envelope de concreto para proteção de tubo enterrado, espessura 3cm</v>
      </c>
      <c r="E410" s="8" t="s">
        <v>1173</v>
      </c>
      <c r="F410" s="9">
        <v>1.37</v>
      </c>
      <c r="G410" s="49"/>
      <c r="H410" s="14" t="str">
        <f t="shared" si="143"/>
        <v>ED-49334</v>
      </c>
      <c r="I410" s="14" t="str">
        <f t="shared" si="144"/>
        <v>CPU</v>
      </c>
      <c r="J410" s="33" t="str">
        <f t="shared" si="145"/>
        <v>Envelope de concreto para proteção de tubo enterrado, espessura 3cm</v>
      </c>
      <c r="K410" s="8" t="str">
        <f t="shared" si="146"/>
        <v>m3</v>
      </c>
      <c r="L410" s="9">
        <v>1.37</v>
      </c>
      <c r="M410" s="45">
        <v>633.91999999999996</v>
      </c>
      <c r="N410" s="45">
        <f t="shared" si="140"/>
        <v>832.02</v>
      </c>
      <c r="O410" s="45">
        <f t="shared" si="147"/>
        <v>1139.8674000000001</v>
      </c>
      <c r="P410" s="288">
        <f t="shared" si="142"/>
        <v>3.9960427405786182E-4</v>
      </c>
    </row>
    <row r="411" spans="1:16" ht="24.9" customHeight="1">
      <c r="A411" s="8" t="str">
        <f>'Pacto original'!A428</f>
        <v>16.5</v>
      </c>
      <c r="B411" s="8"/>
      <c r="C411" s="4" t="str">
        <f>'Pacto original'!C428</f>
        <v>CPU</v>
      </c>
      <c r="D411" s="33" t="str">
        <f>'Pacto original'!D428</f>
        <v>Fita anticorrosiva 5cmx30m (2 camadas)</v>
      </c>
      <c r="E411" s="8" t="str">
        <f>'Pacto original'!E428</f>
        <v>un</v>
      </c>
      <c r="F411" s="9">
        <f>'Pacto original'!F428</f>
        <v>4</v>
      </c>
      <c r="G411" s="49"/>
      <c r="H411" s="14">
        <f t="shared" si="143"/>
        <v>0</v>
      </c>
      <c r="I411" s="14" t="str">
        <f t="shared" si="144"/>
        <v>CPU</v>
      </c>
      <c r="J411" s="33" t="str">
        <f t="shared" si="145"/>
        <v>Fita anticorrosiva 5cmx30m (2 camadas)</v>
      </c>
      <c r="K411" s="8" t="str">
        <f t="shared" si="146"/>
        <v>un</v>
      </c>
      <c r="L411" s="9">
        <v>4</v>
      </c>
      <c r="M411" s="45">
        <v>7.25</v>
      </c>
      <c r="N411" s="45">
        <f t="shared" si="140"/>
        <v>9.515625</v>
      </c>
      <c r="O411" s="45">
        <f t="shared" si="147"/>
        <v>38.0625</v>
      </c>
      <c r="P411" s="288">
        <f t="shared" si="142"/>
        <v>1.3343602669334491E-5</v>
      </c>
    </row>
    <row r="412" spans="1:16" ht="24.9" customHeight="1">
      <c r="A412" s="8" t="str">
        <f>'Pacto original'!A429</f>
        <v>16.6</v>
      </c>
      <c r="B412" s="8"/>
      <c r="C412" s="4" t="str">
        <f>'Pacto original'!C429</f>
        <v>CPU</v>
      </c>
      <c r="D412" s="33" t="str">
        <f>'Pacto original'!D429</f>
        <v>Regulador 1º estagio com manometro</v>
      </c>
      <c r="E412" s="8" t="str">
        <f>'Pacto original'!E429</f>
        <v>un</v>
      </c>
      <c r="F412" s="9">
        <f>'Pacto original'!F429</f>
        <v>1</v>
      </c>
      <c r="G412" s="49"/>
      <c r="H412" s="14">
        <f t="shared" si="143"/>
        <v>0</v>
      </c>
      <c r="I412" s="14" t="str">
        <f t="shared" si="144"/>
        <v>CPU</v>
      </c>
      <c r="J412" s="33" t="str">
        <f t="shared" si="145"/>
        <v>Regulador 1º estagio com manometro</v>
      </c>
      <c r="K412" s="8" t="str">
        <f t="shared" si="146"/>
        <v>un</v>
      </c>
      <c r="L412" s="9">
        <v>1</v>
      </c>
      <c r="M412" s="45">
        <v>789.01</v>
      </c>
      <c r="N412" s="45">
        <f t="shared" si="140"/>
        <v>1035.5756249999999</v>
      </c>
      <c r="O412" s="45">
        <f t="shared" si="147"/>
        <v>1035.5756249999999</v>
      </c>
      <c r="P412" s="288">
        <f t="shared" si="142"/>
        <v>3.6304261869419331E-4</v>
      </c>
    </row>
    <row r="413" spans="1:16" ht="24.9" customHeight="1">
      <c r="A413" s="8" t="str">
        <f>'Pacto original'!A430</f>
        <v>16.7</v>
      </c>
      <c r="B413" s="8"/>
      <c r="C413" s="4" t="str">
        <f>'Pacto original'!C430</f>
        <v>CPU</v>
      </c>
      <c r="D413" s="33" t="str">
        <f>'Pacto original'!D430</f>
        <v>Regulador 2º estágio com registro</v>
      </c>
      <c r="E413" s="8" t="str">
        <f>'Pacto original'!E430</f>
        <v>un</v>
      </c>
      <c r="F413" s="9">
        <f>'Pacto original'!F430</f>
        <v>2</v>
      </c>
      <c r="G413" s="49"/>
      <c r="H413" s="14">
        <f t="shared" si="143"/>
        <v>0</v>
      </c>
      <c r="I413" s="14" t="str">
        <f t="shared" si="144"/>
        <v>CPU</v>
      </c>
      <c r="J413" s="33" t="str">
        <f t="shared" si="145"/>
        <v>Regulador 2º estágio com registro</v>
      </c>
      <c r="K413" s="8" t="str">
        <f t="shared" si="146"/>
        <v>un</v>
      </c>
      <c r="L413" s="9">
        <v>2</v>
      </c>
      <c r="M413" s="45">
        <v>126.04</v>
      </c>
      <c r="N413" s="45">
        <f t="shared" si="140"/>
        <v>165.42750000000001</v>
      </c>
      <c r="O413" s="45">
        <f t="shared" si="147"/>
        <v>330.85500000000002</v>
      </c>
      <c r="P413" s="288">
        <f t="shared" si="142"/>
        <v>1.1598811589261511E-4</v>
      </c>
    </row>
    <row r="414" spans="1:16" ht="24.9" customHeight="1">
      <c r="A414" s="8" t="str">
        <f>'Pacto original'!A431</f>
        <v>16.8</v>
      </c>
      <c r="B414" s="8"/>
      <c r="C414" s="4" t="str">
        <f>'Pacto original'!C431</f>
        <v>CPU</v>
      </c>
      <c r="D414" s="33" t="str">
        <f>'Pacto original'!D431</f>
        <v>Instalação básica para abrigo de gás (capacidade 4 cilindros GLP de 45 kg)</v>
      </c>
      <c r="E414" s="8" t="str">
        <f>'Pacto original'!E431</f>
        <v>un</v>
      </c>
      <c r="F414" s="9">
        <f>'Pacto original'!F431</f>
        <v>1</v>
      </c>
      <c r="G414" s="49"/>
      <c r="H414" s="14">
        <f t="shared" si="143"/>
        <v>0</v>
      </c>
      <c r="I414" s="14" t="str">
        <f t="shared" si="144"/>
        <v>CPU</v>
      </c>
      <c r="J414" s="33" t="str">
        <f t="shared" si="145"/>
        <v>Instalação básica para abrigo de gás (capacidade 4 cilindros GLP de 45 kg)</v>
      </c>
      <c r="K414" s="8" t="str">
        <f t="shared" si="146"/>
        <v>un</v>
      </c>
      <c r="L414" s="9">
        <v>1</v>
      </c>
      <c r="M414" s="45">
        <v>890.52</v>
      </c>
      <c r="N414" s="45">
        <f t="shared" si="140"/>
        <v>1168.8074999999999</v>
      </c>
      <c r="O414" s="45">
        <f t="shared" si="147"/>
        <v>1168.8074999999999</v>
      </c>
      <c r="P414" s="288">
        <f t="shared" si="142"/>
        <v>4.0974982927916378E-4</v>
      </c>
    </row>
    <row r="415" spans="1:16" ht="24.9" customHeight="1">
      <c r="A415" s="8" t="str">
        <f>'Pacto original'!A432</f>
        <v>16.9</v>
      </c>
      <c r="B415" s="8"/>
      <c r="C415" s="4" t="str">
        <f>'Pacto original'!C432</f>
        <v>CPU</v>
      </c>
      <c r="D415" s="33" t="str">
        <f>'Pacto original'!D432</f>
        <v>Placa de sinalização em PVC, fotoluminescente, "Proibido fumar"</v>
      </c>
      <c r="E415" s="8" t="str">
        <f>'Pacto original'!E432</f>
        <v>un</v>
      </c>
      <c r="F415" s="9">
        <f>'Pacto original'!F432</f>
        <v>1</v>
      </c>
      <c r="G415" s="49"/>
      <c r="H415" s="14">
        <f t="shared" si="143"/>
        <v>0</v>
      </c>
      <c r="I415" s="14" t="str">
        <f t="shared" si="144"/>
        <v>CPU</v>
      </c>
      <c r="J415" s="33" t="str">
        <f t="shared" si="145"/>
        <v>Placa de sinalização em PVC, fotoluminescente, "Proibido fumar"</v>
      </c>
      <c r="K415" s="8" t="str">
        <f t="shared" si="146"/>
        <v>un</v>
      </c>
      <c r="L415" s="9">
        <v>1</v>
      </c>
      <c r="M415" s="45">
        <v>32.979999999999997</v>
      </c>
      <c r="N415" s="45">
        <f t="shared" si="140"/>
        <v>43.286249999999995</v>
      </c>
      <c r="O415" s="45">
        <f t="shared" si="147"/>
        <v>43.286249999999995</v>
      </c>
      <c r="P415" s="288">
        <f t="shared" si="142"/>
        <v>1.5174897104643153E-5</v>
      </c>
    </row>
    <row r="416" spans="1:16" ht="24.9" customHeight="1">
      <c r="A416" s="8" t="str">
        <f>'Pacto original'!A433</f>
        <v>16.10</v>
      </c>
      <c r="B416" s="8"/>
      <c r="C416" s="4" t="str">
        <f>'Pacto original'!C433</f>
        <v>CPU</v>
      </c>
      <c r="D416" s="33" t="str">
        <f>'Pacto original'!D433</f>
        <v>Placa de sinalização em PVC, fotoluminescente, "Perigo inflamavel"</v>
      </c>
      <c r="E416" s="8" t="str">
        <f>'Pacto original'!E433</f>
        <v>un</v>
      </c>
      <c r="F416" s="9">
        <f>'Pacto original'!F433</f>
        <v>1</v>
      </c>
      <c r="G416" s="49"/>
      <c r="H416" s="14">
        <f t="shared" si="143"/>
        <v>0</v>
      </c>
      <c r="I416" s="14" t="str">
        <f t="shared" si="144"/>
        <v>CPU</v>
      </c>
      <c r="J416" s="33" t="str">
        <f t="shared" si="145"/>
        <v>Placa de sinalização em PVC, fotoluminescente, "Perigo inflamavel"</v>
      </c>
      <c r="K416" s="8" t="str">
        <f t="shared" si="146"/>
        <v>un</v>
      </c>
      <c r="L416" s="9">
        <v>1</v>
      </c>
      <c r="M416" s="45">
        <v>32.979999999999997</v>
      </c>
      <c r="N416" s="45">
        <f t="shared" si="140"/>
        <v>43.286249999999995</v>
      </c>
      <c r="O416" s="45">
        <f t="shared" si="147"/>
        <v>43.286249999999995</v>
      </c>
      <c r="P416" s="288">
        <f t="shared" si="142"/>
        <v>1.5174897104643153E-5</v>
      </c>
    </row>
    <row r="417" spans="1:16" s="265" customFormat="1" ht="24.9" customHeight="1">
      <c r="A417" s="210"/>
      <c r="B417" s="210"/>
      <c r="C417" s="19"/>
      <c r="D417" s="211"/>
      <c r="E417" s="210"/>
      <c r="F417" s="212"/>
      <c r="G417" s="269"/>
      <c r="H417" s="270"/>
      <c r="I417" s="270"/>
      <c r="J417" s="211"/>
      <c r="K417" s="210"/>
      <c r="L417" s="212"/>
      <c r="M417" s="213"/>
      <c r="N417" s="213"/>
      <c r="O417" s="213"/>
      <c r="P417" s="291"/>
    </row>
    <row r="418" spans="1:16" s="243" customFormat="1" ht="24.9" customHeight="1">
      <c r="A418" s="228">
        <f>'Pacto original'!A436</f>
        <v>17</v>
      </c>
      <c r="B418" s="228"/>
      <c r="C418" s="229"/>
      <c r="D418" s="230" t="str">
        <f>'Pacto original'!D436</f>
        <v>SISTEMA DE PROTEÇÃO CONTRA INCÊNDIO</v>
      </c>
      <c r="E418" s="228"/>
      <c r="F418" s="244"/>
      <c r="G418" s="245"/>
      <c r="H418" s="258"/>
      <c r="I418" s="258"/>
      <c r="J418" s="230" t="str">
        <f>D418</f>
        <v>SISTEMA DE PROTEÇÃO CONTRA INCÊNDIO</v>
      </c>
      <c r="K418" s="228"/>
      <c r="L418" s="244"/>
      <c r="M418" s="248"/>
      <c r="N418" s="248"/>
      <c r="O418" s="7">
        <f>SUM(O419:O435)</f>
        <v>31426.618124999997</v>
      </c>
      <c r="P418" s="293"/>
    </row>
    <row r="419" spans="1:16" ht="24.9" customHeight="1">
      <c r="A419" s="8" t="str">
        <f>'Pacto original'!A437</f>
        <v>17.1</v>
      </c>
      <c r="B419" s="8">
        <v>101909</v>
      </c>
      <c r="C419" s="4" t="str">
        <f>'Pacto original'!C437</f>
        <v>SINAPI</v>
      </c>
      <c r="D419" s="33" t="str">
        <f>'Pacto original'!D437</f>
        <v>Extintor ABC - 6KG</v>
      </c>
      <c r="E419" s="8" t="str">
        <f>'Pacto original'!E437</f>
        <v>un</v>
      </c>
      <c r="F419" s="9">
        <f>'Pacto original'!F437</f>
        <v>8</v>
      </c>
      <c r="G419" s="49"/>
      <c r="H419" s="14">
        <f>B419</f>
        <v>101909</v>
      </c>
      <c r="I419" s="14" t="str">
        <f>C419</f>
        <v>SINAPI</v>
      </c>
      <c r="J419" s="33" t="str">
        <f>D419</f>
        <v>Extintor ABC - 6KG</v>
      </c>
      <c r="K419" s="8" t="str">
        <f>E419</f>
        <v>un</v>
      </c>
      <c r="L419" s="9">
        <v>8</v>
      </c>
      <c r="M419" s="45">
        <v>193.88</v>
      </c>
      <c r="N419" s="45">
        <f t="shared" ref="N419:N435" si="148">M419+(M419*$F$5)</f>
        <v>254.4675</v>
      </c>
      <c r="O419" s="45">
        <f t="shared" ref="O419" si="149">L419*N419</f>
        <v>2035.74</v>
      </c>
      <c r="P419" s="288">
        <f t="shared" ref="P419:P435" si="150">O419/$N$586</f>
        <v>7.136710856636058E-4</v>
      </c>
    </row>
    <row r="420" spans="1:16" ht="24.9" customHeight="1">
      <c r="A420" s="8" t="str">
        <f>'Pacto original'!A438</f>
        <v>17.2</v>
      </c>
      <c r="B420" s="8">
        <v>101907</v>
      </c>
      <c r="C420" s="4" t="str">
        <f>'Pacto original'!C438</f>
        <v>SINAPI</v>
      </c>
      <c r="D420" s="33" t="str">
        <f>'Pacto original'!D438</f>
        <v>Extintor CO2 - 6KG</v>
      </c>
      <c r="E420" s="8" t="str">
        <f>'Pacto original'!E438</f>
        <v>un</v>
      </c>
      <c r="F420" s="9">
        <f>'Pacto original'!F438</f>
        <v>2</v>
      </c>
      <c r="G420" s="49"/>
      <c r="H420" s="14">
        <f t="shared" ref="H420:H435" si="151">B420</f>
        <v>101907</v>
      </c>
      <c r="I420" s="14" t="str">
        <f t="shared" ref="I420:I435" si="152">C420</f>
        <v>SINAPI</v>
      </c>
      <c r="J420" s="33" t="str">
        <f t="shared" ref="J420:J435" si="153">D420</f>
        <v>Extintor CO2 - 6KG</v>
      </c>
      <c r="K420" s="8" t="str">
        <f t="shared" ref="K420:K435" si="154">E420</f>
        <v>un</v>
      </c>
      <c r="L420" s="9">
        <v>2</v>
      </c>
      <c r="M420" s="45">
        <v>538.88</v>
      </c>
      <c r="N420" s="45">
        <f t="shared" si="148"/>
        <v>707.28</v>
      </c>
      <c r="O420" s="45">
        <f t="shared" ref="O420:O435" si="155">L420*N420</f>
        <v>1414.56</v>
      </c>
      <c r="P420" s="288">
        <f t="shared" si="150"/>
        <v>4.9590349010006688E-4</v>
      </c>
    </row>
    <row r="421" spans="1:16" ht="24.9" customHeight="1">
      <c r="A421" s="8" t="str">
        <f>'Pacto original'!A439</f>
        <v>17.3</v>
      </c>
      <c r="B421" s="8">
        <f>'Pacto original'!B439</f>
        <v>92353</v>
      </c>
      <c r="C421" s="4" t="str">
        <f>'Pacto original'!C439</f>
        <v>SINAPI</v>
      </c>
      <c r="D421" s="33" t="str">
        <f>'Pacto original'!D439</f>
        <v>Cotovelo 90º galvanizado 2 1/2"</v>
      </c>
      <c r="E421" s="8" t="str">
        <f>'Pacto original'!E439</f>
        <v>un</v>
      </c>
      <c r="F421" s="9">
        <f>'Pacto original'!F439</f>
        <v>10</v>
      </c>
      <c r="G421" s="49"/>
      <c r="H421" s="14">
        <f t="shared" si="151"/>
        <v>92353</v>
      </c>
      <c r="I421" s="14" t="str">
        <f t="shared" si="152"/>
        <v>SINAPI</v>
      </c>
      <c r="J421" s="33" t="str">
        <f t="shared" si="153"/>
        <v>Cotovelo 90º galvanizado 2 1/2"</v>
      </c>
      <c r="K421" s="8" t="str">
        <f t="shared" si="154"/>
        <v>un</v>
      </c>
      <c r="L421" s="9">
        <v>10</v>
      </c>
      <c r="M421" s="45">
        <v>136.68</v>
      </c>
      <c r="N421" s="45">
        <f t="shared" si="148"/>
        <v>179.39250000000001</v>
      </c>
      <c r="O421" s="45">
        <f t="shared" si="155"/>
        <v>1793.9250000000002</v>
      </c>
      <c r="P421" s="288">
        <f t="shared" si="150"/>
        <v>6.2889779753263391E-4</v>
      </c>
    </row>
    <row r="422" spans="1:16" ht="24.9" customHeight="1">
      <c r="A422" s="8" t="str">
        <f>'Pacto original'!A440</f>
        <v>17.4</v>
      </c>
      <c r="B422" s="8">
        <f>'Pacto original'!B440</f>
        <v>92377</v>
      </c>
      <c r="C422" s="4" t="str">
        <f>'Pacto original'!C440</f>
        <v>SINAPI</v>
      </c>
      <c r="D422" s="33" t="str">
        <f>'Pacto original'!D440</f>
        <v>Niple duplo aço galvanizado 2 1/2"</v>
      </c>
      <c r="E422" s="8" t="str">
        <f>'Pacto original'!E440</f>
        <v>un</v>
      </c>
      <c r="F422" s="9">
        <f>'Pacto original'!F440</f>
        <v>2</v>
      </c>
      <c r="G422" s="49"/>
      <c r="H422" s="14">
        <f t="shared" si="151"/>
        <v>92377</v>
      </c>
      <c r="I422" s="14" t="str">
        <f t="shared" si="152"/>
        <v>SINAPI</v>
      </c>
      <c r="J422" s="33" t="str">
        <f t="shared" si="153"/>
        <v>Niple duplo aço galvanizado 2 1/2"</v>
      </c>
      <c r="K422" s="8" t="str">
        <f t="shared" si="154"/>
        <v>un</v>
      </c>
      <c r="L422" s="9">
        <v>2</v>
      </c>
      <c r="M422" s="45">
        <v>86.12</v>
      </c>
      <c r="N422" s="45">
        <f t="shared" si="148"/>
        <v>113.0325</v>
      </c>
      <c r="O422" s="45">
        <f t="shared" si="155"/>
        <v>226.065</v>
      </c>
      <c r="P422" s="288">
        <f t="shared" si="150"/>
        <v>7.9251797371247335E-5</v>
      </c>
    </row>
    <row r="423" spans="1:16" ht="24.9" customHeight="1">
      <c r="A423" s="8" t="str">
        <f>'Pacto original'!A441</f>
        <v>17.5</v>
      </c>
      <c r="B423" s="8">
        <f>'Pacto original'!B441</f>
        <v>92642</v>
      </c>
      <c r="C423" s="4" t="str">
        <f>'Pacto original'!C441</f>
        <v>SINAPI</v>
      </c>
      <c r="D423" s="33" t="str">
        <f>'Pacto original'!D441</f>
        <v>Tê aço galvanizado 2 1/2"</v>
      </c>
      <c r="E423" s="8" t="str">
        <f>'Pacto original'!E441</f>
        <v>un</v>
      </c>
      <c r="F423" s="9">
        <f>'Pacto original'!F441</f>
        <v>4</v>
      </c>
      <c r="G423" s="49"/>
      <c r="H423" s="14">
        <f t="shared" si="151"/>
        <v>92642</v>
      </c>
      <c r="I423" s="14" t="str">
        <f t="shared" si="152"/>
        <v>SINAPI</v>
      </c>
      <c r="J423" s="33" t="str">
        <f t="shared" si="153"/>
        <v>Tê aço galvanizado 2 1/2"</v>
      </c>
      <c r="K423" s="8" t="str">
        <f t="shared" si="154"/>
        <v>un</v>
      </c>
      <c r="L423" s="9">
        <v>4</v>
      </c>
      <c r="M423" s="45">
        <v>190.22</v>
      </c>
      <c r="N423" s="45">
        <f t="shared" si="148"/>
        <v>249.66374999999999</v>
      </c>
      <c r="O423" s="45">
        <f t="shared" si="155"/>
        <v>998.65499999999997</v>
      </c>
      <c r="P423" s="288">
        <f t="shared" si="150"/>
        <v>3.5009932410493883E-4</v>
      </c>
    </row>
    <row r="424" spans="1:16" ht="24.9" customHeight="1">
      <c r="A424" s="8" t="str">
        <f>'Pacto original'!A442</f>
        <v>17.6</v>
      </c>
      <c r="B424" s="8">
        <f>'Pacto original'!B442</f>
        <v>92367</v>
      </c>
      <c r="C424" s="4" t="str">
        <f>'Pacto original'!C442</f>
        <v>SINAPI</v>
      </c>
      <c r="D424" s="33" t="str">
        <f>'Pacto original'!D442</f>
        <v>Tubo aço galvanizado 65mm - 2 1/2"</v>
      </c>
      <c r="E424" s="8" t="str">
        <f>'Pacto original'!E442</f>
        <v>m</v>
      </c>
      <c r="F424" s="9">
        <f>'Pacto original'!F442</f>
        <v>65</v>
      </c>
      <c r="G424" s="49"/>
      <c r="H424" s="14">
        <f t="shared" si="151"/>
        <v>92367</v>
      </c>
      <c r="I424" s="14" t="str">
        <f t="shared" si="152"/>
        <v>SINAPI</v>
      </c>
      <c r="J424" s="33" t="str">
        <f t="shared" si="153"/>
        <v>Tubo aço galvanizado 65mm - 2 1/2"</v>
      </c>
      <c r="K424" s="8" t="str">
        <f t="shared" si="154"/>
        <v>m</v>
      </c>
      <c r="L424" s="9">
        <v>65</v>
      </c>
      <c r="M424" s="45">
        <v>110.93</v>
      </c>
      <c r="N424" s="45">
        <f t="shared" si="148"/>
        <v>145.59562500000001</v>
      </c>
      <c r="O424" s="45">
        <f t="shared" si="155"/>
        <v>9463.7156250000007</v>
      </c>
      <c r="P424" s="288">
        <f t="shared" si="150"/>
        <v>3.3177027540380304E-3</v>
      </c>
    </row>
    <row r="425" spans="1:16" ht="24.9" customHeight="1">
      <c r="A425" s="8" t="str">
        <f>'Pacto original'!A443</f>
        <v>17.7</v>
      </c>
      <c r="B425" s="8">
        <f>'Pacto original'!B443</f>
        <v>96765</v>
      </c>
      <c r="C425" s="4" t="str">
        <f>'Pacto original'!C443</f>
        <v>SINAPI</v>
      </c>
      <c r="D425" s="33" t="str">
        <f>'Pacto original'!D443</f>
        <v>Abrigo para hidrante - 90x60x25cm, completo</v>
      </c>
      <c r="E425" s="8" t="str">
        <f>'Pacto original'!E443</f>
        <v>un</v>
      </c>
      <c r="F425" s="9">
        <f>'Pacto original'!F443</f>
        <v>2</v>
      </c>
      <c r="G425" s="49"/>
      <c r="H425" s="14">
        <f t="shared" si="151"/>
        <v>96765</v>
      </c>
      <c r="I425" s="14" t="str">
        <f t="shared" si="152"/>
        <v>SINAPI</v>
      </c>
      <c r="J425" s="33" t="str">
        <f t="shared" si="153"/>
        <v>Abrigo para hidrante - 90x60x25cm, completo</v>
      </c>
      <c r="K425" s="8" t="str">
        <f t="shared" si="154"/>
        <v>un</v>
      </c>
      <c r="L425" s="9">
        <v>2</v>
      </c>
      <c r="M425" s="45">
        <v>1399.78</v>
      </c>
      <c r="N425" s="45">
        <f t="shared" si="148"/>
        <v>1837.2112499999998</v>
      </c>
      <c r="O425" s="45">
        <f t="shared" si="155"/>
        <v>3674.4224999999997</v>
      </c>
      <c r="P425" s="288">
        <f t="shared" si="150"/>
        <v>1.2881453892745539E-3</v>
      </c>
    </row>
    <row r="426" spans="1:16" ht="24.9" customHeight="1">
      <c r="A426" s="8" t="str">
        <f>'Pacto original'!A444</f>
        <v>17.8</v>
      </c>
      <c r="B426" s="8">
        <f>'Pacto original'!B444</f>
        <v>84798</v>
      </c>
      <c r="C426" s="4" t="str">
        <f>'Pacto original'!C444</f>
        <v>SINAPI</v>
      </c>
      <c r="D426" s="33" t="str">
        <f>'Pacto original'!D444</f>
        <v>Tampão ferro fundido para passeio com inscrição "Incêndio" 50X50cm</v>
      </c>
      <c r="E426" s="8" t="str">
        <f>'Pacto original'!E444</f>
        <v>un</v>
      </c>
      <c r="F426" s="9">
        <f>'Pacto original'!F444</f>
        <v>1</v>
      </c>
      <c r="G426" s="49"/>
      <c r="H426" s="14">
        <f t="shared" si="151"/>
        <v>84798</v>
      </c>
      <c r="I426" s="14" t="str">
        <f t="shared" si="152"/>
        <v>SINAPI</v>
      </c>
      <c r="J426" s="33" t="str">
        <f t="shared" si="153"/>
        <v>Tampão ferro fundido para passeio com inscrição "Incêndio" 50X50cm</v>
      </c>
      <c r="K426" s="8" t="str">
        <f t="shared" si="154"/>
        <v>un</v>
      </c>
      <c r="L426" s="9">
        <v>1</v>
      </c>
      <c r="M426" s="45">
        <v>195.06</v>
      </c>
      <c r="N426" s="45">
        <f t="shared" si="148"/>
        <v>256.01625000000001</v>
      </c>
      <c r="O426" s="45">
        <f t="shared" si="155"/>
        <v>256.01625000000001</v>
      </c>
      <c r="P426" s="288">
        <f t="shared" si="150"/>
        <v>8.9751832299323647E-5</v>
      </c>
    </row>
    <row r="427" spans="1:16" ht="24.9" customHeight="1">
      <c r="A427" s="8" t="str">
        <f>'Pacto original'!A445</f>
        <v>17.9</v>
      </c>
      <c r="B427" s="8">
        <f>'Pacto original'!B445</f>
        <v>94499</v>
      </c>
      <c r="C427" s="4" t="str">
        <f>'Pacto original'!C445</f>
        <v>SINAPI</v>
      </c>
      <c r="D427" s="33" t="str">
        <f>'Pacto original'!D445</f>
        <v>Registro bruto de gaveta insutrial 2 1/2"</v>
      </c>
      <c r="E427" s="8" t="str">
        <f>'Pacto original'!E445</f>
        <v>un</v>
      </c>
      <c r="F427" s="9">
        <f>'Pacto original'!F445</f>
        <v>5</v>
      </c>
      <c r="G427" s="49"/>
      <c r="H427" s="14">
        <f t="shared" si="151"/>
        <v>94499</v>
      </c>
      <c r="I427" s="14" t="str">
        <f t="shared" si="152"/>
        <v>SINAPI</v>
      </c>
      <c r="J427" s="33" t="str">
        <f t="shared" si="153"/>
        <v>Registro bruto de gaveta insutrial 2 1/2"</v>
      </c>
      <c r="K427" s="8" t="str">
        <f t="shared" si="154"/>
        <v>un</v>
      </c>
      <c r="L427" s="9">
        <v>5</v>
      </c>
      <c r="M427" s="45">
        <v>393.92</v>
      </c>
      <c r="N427" s="45">
        <f t="shared" si="148"/>
        <v>517.02</v>
      </c>
      <c r="O427" s="45">
        <f t="shared" si="155"/>
        <v>2585.1</v>
      </c>
      <c r="P427" s="288">
        <f t="shared" si="150"/>
        <v>9.0626068336280036E-4</v>
      </c>
    </row>
    <row r="428" spans="1:16" ht="24.9" customHeight="1">
      <c r="A428" s="8" t="str">
        <f>'Pacto original'!A446</f>
        <v>17.10</v>
      </c>
      <c r="B428" s="8">
        <f>'Pacto original'!B446</f>
        <v>99632</v>
      </c>
      <c r="C428" s="4" t="str">
        <f>'Pacto original'!C446</f>
        <v>SINAPI</v>
      </c>
      <c r="D428" s="33" t="str">
        <f>'Pacto original'!D446</f>
        <v>Válvula de retenção vertical 2 1/2"</v>
      </c>
      <c r="E428" s="8" t="str">
        <f>'Pacto original'!E446</f>
        <v>un</v>
      </c>
      <c r="F428" s="9">
        <f>'Pacto original'!F446</f>
        <v>3</v>
      </c>
      <c r="G428" s="49"/>
      <c r="H428" s="14">
        <f t="shared" si="151"/>
        <v>99632</v>
      </c>
      <c r="I428" s="14" t="str">
        <f t="shared" si="152"/>
        <v>SINAPI</v>
      </c>
      <c r="J428" s="33" t="str">
        <f t="shared" si="153"/>
        <v>Válvula de retenção vertical 2 1/2"</v>
      </c>
      <c r="K428" s="8" t="str">
        <f t="shared" si="154"/>
        <v>un</v>
      </c>
      <c r="L428" s="9">
        <v>3</v>
      </c>
      <c r="M428" s="45">
        <v>170.62</v>
      </c>
      <c r="N428" s="45">
        <f t="shared" si="148"/>
        <v>223.93875</v>
      </c>
      <c r="O428" s="45">
        <f t="shared" si="155"/>
        <v>671.81624999999997</v>
      </c>
      <c r="P428" s="288">
        <f t="shared" si="150"/>
        <v>2.355191883560535E-4</v>
      </c>
    </row>
    <row r="429" spans="1:16" ht="24.9" customHeight="1">
      <c r="A429" s="8" t="str">
        <f>'Pacto original'!A447</f>
        <v>17.11</v>
      </c>
      <c r="B429" s="8">
        <f>'Pacto original'!B447</f>
        <v>92896</v>
      </c>
      <c r="C429" s="4" t="str">
        <f>'Pacto original'!C447</f>
        <v>SINAPI</v>
      </c>
      <c r="D429" s="33" t="str">
        <f>'Pacto original'!D447</f>
        <v>União ferro galvanizado Ø 2½" com assento cônico</v>
      </c>
      <c r="E429" s="8" t="str">
        <f>'Pacto original'!E447</f>
        <v>un</v>
      </c>
      <c r="F429" s="9">
        <f>'Pacto original'!F447</f>
        <v>4</v>
      </c>
      <c r="G429" s="49"/>
      <c r="H429" s="14">
        <f t="shared" si="151"/>
        <v>92896</v>
      </c>
      <c r="I429" s="14" t="str">
        <f t="shared" si="152"/>
        <v>SINAPI</v>
      </c>
      <c r="J429" s="33" t="str">
        <f t="shared" si="153"/>
        <v>União ferro galvanizado Ø 2½" com assento cônico</v>
      </c>
      <c r="K429" s="8" t="str">
        <f t="shared" si="154"/>
        <v>un</v>
      </c>
      <c r="L429" s="9">
        <v>4</v>
      </c>
      <c r="M429" s="45">
        <v>200.77</v>
      </c>
      <c r="N429" s="45">
        <f t="shared" si="148"/>
        <v>263.510625</v>
      </c>
      <c r="O429" s="45">
        <f t="shared" si="155"/>
        <v>1054.0425</v>
      </c>
      <c r="P429" s="288">
        <f t="shared" si="150"/>
        <v>3.6951656660997044E-4</v>
      </c>
    </row>
    <row r="430" spans="1:16" ht="24.9" customHeight="1">
      <c r="A430" s="8" t="str">
        <f>'Pacto original'!A448</f>
        <v>17.12</v>
      </c>
      <c r="B430" s="8">
        <f>'Pacto original'!B448</f>
        <v>97599</v>
      </c>
      <c r="C430" s="4" t="str">
        <f>'Pacto original'!C448</f>
        <v>SINAPI</v>
      </c>
      <c r="D430" s="33" t="str">
        <f>'Pacto original'!D448</f>
        <v>Luminária de emergência de blocos aucônomos de LED, com autonomia de 2h</v>
      </c>
      <c r="E430" s="8" t="str">
        <f>'Pacto original'!E448</f>
        <v>un</v>
      </c>
      <c r="F430" s="9">
        <f>'Pacto original'!F448</f>
        <v>57</v>
      </c>
      <c r="G430" s="49"/>
      <c r="H430" s="14">
        <f t="shared" si="151"/>
        <v>97599</v>
      </c>
      <c r="I430" s="14" t="str">
        <f t="shared" si="152"/>
        <v>SINAPI</v>
      </c>
      <c r="J430" s="33" t="str">
        <f t="shared" si="153"/>
        <v>Luminária de emergência de blocos aucônomos de LED, com autonomia de 2h</v>
      </c>
      <c r="K430" s="8" t="str">
        <f t="shared" si="154"/>
        <v>un</v>
      </c>
      <c r="L430" s="9">
        <v>57</v>
      </c>
      <c r="M430" s="45">
        <v>23.03</v>
      </c>
      <c r="N430" s="45">
        <f t="shared" si="148"/>
        <v>30.226875</v>
      </c>
      <c r="O430" s="45">
        <f t="shared" si="155"/>
        <v>1722.931875</v>
      </c>
      <c r="P430" s="288">
        <f t="shared" si="150"/>
        <v>6.0400967793317517E-4</v>
      </c>
    </row>
    <row r="431" spans="1:16" ht="24.9" customHeight="1">
      <c r="A431" s="8" t="str">
        <f>'Pacto original'!A449</f>
        <v>17.13</v>
      </c>
      <c r="B431" s="8" t="s">
        <v>1185</v>
      </c>
      <c r="C431" s="4" t="s">
        <v>69</v>
      </c>
      <c r="D431" s="33" t="str">
        <f>'Pacto original'!D449</f>
        <v>Marcação de piso para localização de extintor e hidrante, dimensões 100x100cm</v>
      </c>
      <c r="E431" s="8" t="str">
        <f>'Pacto original'!E449</f>
        <v>un</v>
      </c>
      <c r="F431" s="9">
        <f>'Pacto original'!F449</f>
        <v>12</v>
      </c>
      <c r="G431" s="49"/>
      <c r="H431" s="14" t="str">
        <f t="shared" si="151"/>
        <v>ED-50194</v>
      </c>
      <c r="I431" s="14" t="str">
        <f t="shared" si="152"/>
        <v>SEINFRA</v>
      </c>
      <c r="J431" s="33" t="str">
        <f t="shared" si="153"/>
        <v>Marcação de piso para localização de extintor e hidrante, dimensões 100x100cm</v>
      </c>
      <c r="K431" s="8" t="str">
        <f t="shared" si="154"/>
        <v>un</v>
      </c>
      <c r="L431" s="9">
        <v>12</v>
      </c>
      <c r="M431" s="45">
        <v>31.9</v>
      </c>
      <c r="N431" s="45">
        <f t="shared" si="148"/>
        <v>41.868749999999999</v>
      </c>
      <c r="O431" s="45">
        <f t="shared" si="155"/>
        <v>502.42499999999995</v>
      </c>
      <c r="P431" s="288">
        <f t="shared" si="150"/>
        <v>1.7613555523521526E-4</v>
      </c>
    </row>
    <row r="432" spans="1:16" ht="24.9" customHeight="1">
      <c r="A432" s="8" t="str">
        <f>'Pacto original'!A450</f>
        <v>17.14</v>
      </c>
      <c r="B432" s="8" t="s">
        <v>1186</v>
      </c>
      <c r="C432" s="4" t="s">
        <v>69</v>
      </c>
      <c r="D432" s="33" t="str">
        <f>'Pacto original'!D450</f>
        <v>Bomba hidraulica trifásica 3 cv</v>
      </c>
      <c r="E432" s="8" t="str">
        <f>'Pacto original'!E450</f>
        <v>un</v>
      </c>
      <c r="F432" s="9">
        <f>'Pacto original'!F450</f>
        <v>2</v>
      </c>
      <c r="G432" s="49"/>
      <c r="H432" s="14" t="str">
        <f t="shared" si="151"/>
        <v>ED-49866</v>
      </c>
      <c r="I432" s="14" t="str">
        <f t="shared" si="152"/>
        <v>SEINFRA</v>
      </c>
      <c r="J432" s="33" t="str">
        <f t="shared" si="153"/>
        <v>Bomba hidraulica trifásica 3 cv</v>
      </c>
      <c r="K432" s="8" t="str">
        <f t="shared" si="154"/>
        <v>un</v>
      </c>
      <c r="L432" s="9">
        <v>2</v>
      </c>
      <c r="M432" s="45">
        <v>1237.47</v>
      </c>
      <c r="N432" s="45">
        <f t="shared" si="148"/>
        <v>1624.1793750000002</v>
      </c>
      <c r="O432" s="45">
        <f t="shared" si="155"/>
        <v>3248.3587500000003</v>
      </c>
      <c r="P432" s="288">
        <f t="shared" si="150"/>
        <v>1.1387798617394037E-3</v>
      </c>
    </row>
    <row r="433" spans="1:16" ht="24.9" customHeight="1">
      <c r="A433" s="8" t="str">
        <f>'Pacto original'!A451</f>
        <v>17.15</v>
      </c>
      <c r="B433" s="8" t="str">
        <f>'Pacto original'!B451</f>
        <v>C4042</v>
      </c>
      <c r="C433" s="4" t="str">
        <f>'Pacto original'!C451</f>
        <v>SEINFRA</v>
      </c>
      <c r="D433" s="33" t="str">
        <f>'Pacto original'!D451</f>
        <v>Central de alarme</v>
      </c>
      <c r="E433" s="8" t="str">
        <f>'Pacto original'!E451</f>
        <v>un</v>
      </c>
      <c r="F433" s="9">
        <f>'Pacto original'!F451</f>
        <v>1</v>
      </c>
      <c r="G433" s="49"/>
      <c r="H433" s="14" t="str">
        <f t="shared" si="151"/>
        <v>C4042</v>
      </c>
      <c r="I433" s="14" t="str">
        <f t="shared" si="152"/>
        <v>SEINFRA</v>
      </c>
      <c r="J433" s="33" t="str">
        <f t="shared" si="153"/>
        <v>Central de alarme</v>
      </c>
      <c r="K433" s="8" t="str">
        <f t="shared" si="154"/>
        <v>un</v>
      </c>
      <c r="L433" s="9">
        <v>1</v>
      </c>
      <c r="M433" s="45">
        <v>224.53</v>
      </c>
      <c r="N433" s="45">
        <f t="shared" si="148"/>
        <v>294.69562500000001</v>
      </c>
      <c r="O433" s="45">
        <f t="shared" si="155"/>
        <v>294.69562500000001</v>
      </c>
      <c r="P433" s="288">
        <f t="shared" si="150"/>
        <v>1.0331169335674734E-4</v>
      </c>
    </row>
    <row r="434" spans="1:16" ht="24.9" customHeight="1">
      <c r="A434" s="8" t="str">
        <f>'Pacto original'!A452</f>
        <v>17.16</v>
      </c>
      <c r="B434" s="8" t="str">
        <f>'Pacto original'!B452</f>
        <v>C4042</v>
      </c>
      <c r="C434" s="4" t="str">
        <f>'Pacto original'!C452</f>
        <v>SEINFRA</v>
      </c>
      <c r="D434" s="33" t="str">
        <f>'Pacto original'!D452</f>
        <v>Alarme sonoro/visual com acionador manual</v>
      </c>
      <c r="E434" s="8" t="str">
        <f>'Pacto original'!E452</f>
        <v>un</v>
      </c>
      <c r="F434" s="9">
        <f>'Pacto original'!F452</f>
        <v>2</v>
      </c>
      <c r="G434" s="49"/>
      <c r="H434" s="14" t="str">
        <f t="shared" si="151"/>
        <v>C4042</v>
      </c>
      <c r="I434" s="14" t="str">
        <f t="shared" si="152"/>
        <v>SEINFRA</v>
      </c>
      <c r="J434" s="33" t="str">
        <f t="shared" si="153"/>
        <v>Alarme sonoro/visual com acionador manual</v>
      </c>
      <c r="K434" s="8" t="str">
        <f t="shared" si="154"/>
        <v>un</v>
      </c>
      <c r="L434" s="9">
        <v>2</v>
      </c>
      <c r="M434" s="45">
        <v>224.4</v>
      </c>
      <c r="N434" s="45">
        <f t="shared" si="148"/>
        <v>294.52499999999998</v>
      </c>
      <c r="O434" s="45">
        <f t="shared" si="155"/>
        <v>589.04999999999995</v>
      </c>
      <c r="P434" s="288">
        <f t="shared" si="150"/>
        <v>2.0650375441370064E-4</v>
      </c>
    </row>
    <row r="435" spans="1:16" ht="24.9" customHeight="1">
      <c r="A435" s="8" t="str">
        <f>'Pacto original'!A453</f>
        <v>17.17</v>
      </c>
      <c r="B435" s="8" t="s">
        <v>1187</v>
      </c>
      <c r="C435" s="4" t="s">
        <v>69</v>
      </c>
      <c r="D435" s="33" t="str">
        <f>'Pacto original'!D453</f>
        <v>Placa de sinalização em PVC fotoluminescente, dimensões até 480cm²</v>
      </c>
      <c r="E435" s="8" t="str">
        <f>'Pacto original'!E453</f>
        <v>un</v>
      </c>
      <c r="F435" s="9">
        <f>'Pacto original'!F453</f>
        <v>43</v>
      </c>
      <c r="G435" s="49"/>
      <c r="H435" s="14" t="str">
        <f t="shared" si="151"/>
        <v>ED-29386</v>
      </c>
      <c r="I435" s="14" t="str">
        <f t="shared" si="152"/>
        <v>SEINFRA</v>
      </c>
      <c r="J435" s="33" t="str">
        <f t="shared" si="153"/>
        <v>Placa de sinalização em PVC fotoluminescente, dimensões até 480cm²</v>
      </c>
      <c r="K435" s="8" t="str">
        <f t="shared" si="154"/>
        <v>un</v>
      </c>
      <c r="L435" s="9">
        <v>43</v>
      </c>
      <c r="M435" s="45">
        <v>15.86</v>
      </c>
      <c r="N435" s="45">
        <f t="shared" si="148"/>
        <v>20.81625</v>
      </c>
      <c r="O435" s="45">
        <f t="shared" si="155"/>
        <v>895.09875</v>
      </c>
      <c r="P435" s="288">
        <f t="shared" si="150"/>
        <v>3.1379552235974949E-4</v>
      </c>
    </row>
    <row r="436" spans="1:16" s="265" customFormat="1" ht="24.9" customHeight="1">
      <c r="A436" s="210"/>
      <c r="B436" s="210"/>
      <c r="C436" s="19"/>
      <c r="D436" s="211"/>
      <c r="E436" s="210"/>
      <c r="F436" s="212"/>
      <c r="G436" s="269"/>
      <c r="H436" s="270"/>
      <c r="I436" s="270"/>
      <c r="J436" s="211"/>
      <c r="K436" s="210"/>
      <c r="L436" s="212"/>
      <c r="M436" s="213"/>
      <c r="N436" s="213"/>
      <c r="O436" s="213"/>
      <c r="P436" s="291"/>
    </row>
    <row r="437" spans="1:16" s="243" customFormat="1" ht="24.9" customHeight="1">
      <c r="A437" s="228">
        <f>'Pacto original'!A456</f>
        <v>18</v>
      </c>
      <c r="B437" s="228"/>
      <c r="C437" s="229"/>
      <c r="D437" s="230" t="str">
        <f>'Pacto original'!D456</f>
        <v>INSTALAÇÃO ELÉTRICA - 220V</v>
      </c>
      <c r="E437" s="228"/>
      <c r="F437" s="244"/>
      <c r="G437" s="245"/>
      <c r="H437" s="258"/>
      <c r="I437" s="258"/>
      <c r="J437" s="230" t="str">
        <f>D437</f>
        <v>INSTALAÇÃO ELÉTRICA - 220V</v>
      </c>
      <c r="K437" s="228"/>
      <c r="L437" s="244"/>
      <c r="M437" s="248"/>
      <c r="N437" s="248"/>
      <c r="O437" s="7">
        <f>SUM(O438:O502)</f>
        <v>304627.50543750002</v>
      </c>
      <c r="P437" s="293"/>
    </row>
    <row r="438" spans="1:16" ht="24.9" customHeight="1">
      <c r="A438" s="8" t="str">
        <f>'Pacto original'!A457</f>
        <v>18.1</v>
      </c>
      <c r="B438" s="8"/>
      <c r="C438" s="4"/>
      <c r="D438" s="35" t="str">
        <f>'Pacto original'!D457</f>
        <v>CENTRO DE DISTRIBUIÇÃO</v>
      </c>
      <c r="E438" s="8"/>
      <c r="F438" s="9"/>
      <c r="G438" s="49"/>
      <c r="H438" s="14"/>
      <c r="I438" s="14"/>
      <c r="J438" s="35" t="str">
        <f>D438</f>
        <v>CENTRO DE DISTRIBUIÇÃO</v>
      </c>
      <c r="K438" s="8"/>
      <c r="L438" s="9"/>
      <c r="M438" s="213"/>
      <c r="N438" s="213"/>
      <c r="O438" s="213"/>
      <c r="P438" s="294"/>
    </row>
    <row r="439" spans="1:16" ht="24.9" customHeight="1">
      <c r="A439" s="8" t="str">
        <f>'Pacto original'!A458</f>
        <v>18.1.1</v>
      </c>
      <c r="B439" s="8">
        <v>101875</v>
      </c>
      <c r="C439" s="4" t="str">
        <f>'Pacto original'!C458</f>
        <v>SINAPI</v>
      </c>
      <c r="D439" s="33" t="str">
        <f>'Pacto original'!D458</f>
        <v>Quadro de Distribuição de embutir, completo, (para 12 disjuntores monopolares, com barramento para as fases, neutro e para proteção, metálico, pintura eletrostática epóxi cor bege, c/ porta, trinco e acessórios)</v>
      </c>
      <c r="E439" s="8" t="str">
        <f>'Pacto original'!E458</f>
        <v>un</v>
      </c>
      <c r="F439" s="9">
        <f>'Pacto original'!F458</f>
        <v>3</v>
      </c>
      <c r="G439" s="49"/>
      <c r="H439" s="14">
        <f>B439</f>
        <v>101875</v>
      </c>
      <c r="I439" s="14" t="str">
        <f>C439</f>
        <v>SINAPI</v>
      </c>
      <c r="J439" s="33" t="str">
        <f>D439</f>
        <v>Quadro de Distribuição de embutir, completo, (para 12 disjuntores monopolares, com barramento para as fases, neutro e para proteção, metálico, pintura eletrostática epóxi cor bege, c/ porta, trinco e acessórios)</v>
      </c>
      <c r="K439" s="8" t="str">
        <f>E439</f>
        <v>un</v>
      </c>
      <c r="L439" s="9">
        <v>3</v>
      </c>
      <c r="M439" s="45">
        <v>356.17</v>
      </c>
      <c r="N439" s="45">
        <f t="shared" ref="N439:N501" si="156">M439+(M439*$F$5)</f>
        <v>467.47312500000004</v>
      </c>
      <c r="O439" s="45">
        <f t="shared" ref="O439:O502" si="157">L439*N439</f>
        <v>1402.4193750000002</v>
      </c>
      <c r="P439" s="288">
        <f t="shared" ref="P439:P502" si="158">O439/$N$586</f>
        <v>4.916473409727792E-4</v>
      </c>
    </row>
    <row r="440" spans="1:16" ht="24.9" customHeight="1">
      <c r="A440" s="8" t="str">
        <f>'Pacto original'!A459</f>
        <v>18.1.2</v>
      </c>
      <c r="B440" s="8" t="str">
        <f>'Pacto original'!B459</f>
        <v>74131/4</v>
      </c>
      <c r="C440" s="4" t="str">
        <f>'Pacto original'!C459</f>
        <v>SINAPI</v>
      </c>
      <c r="D440" s="33" t="str">
        <f>'Pacto original'!D459</f>
        <v>Quadro de Distribuição de embutir, completo, (para 18 disjuntores monopolares, com barramento para as fases, neutro e para proteção, metálico, pintura eletrostática epóxi cor bege, c/ porta, trinco e acessórios)</v>
      </c>
      <c r="E440" s="8" t="str">
        <f>'Pacto original'!E459</f>
        <v>un</v>
      </c>
      <c r="F440" s="9">
        <f>'Pacto original'!F459</f>
        <v>1</v>
      </c>
      <c r="G440" s="49"/>
      <c r="H440" s="14" t="str">
        <f t="shared" ref="H440:H502" si="159">B440</f>
        <v>74131/4</v>
      </c>
      <c r="I440" s="14" t="str">
        <f t="shared" ref="I440:I502" si="160">C440</f>
        <v>SINAPI</v>
      </c>
      <c r="J440" s="33" t="str">
        <f t="shared" ref="J440:J502" si="161">D440</f>
        <v>Quadro de Distribuição de embutir, completo, (para 18 disjuntores monopolares, com barramento para as fases, neutro e para proteção, metálico, pintura eletrostática epóxi cor bege, c/ porta, trinco e acessórios)</v>
      </c>
      <c r="K440" s="8" t="str">
        <f t="shared" ref="K440:K502" si="162">E440</f>
        <v>un</v>
      </c>
      <c r="L440" s="9">
        <v>1</v>
      </c>
      <c r="M440" s="45">
        <v>492.52</v>
      </c>
      <c r="N440" s="45">
        <f t="shared" si="156"/>
        <v>646.4325</v>
      </c>
      <c r="O440" s="45">
        <f t="shared" si="157"/>
        <v>646.4325</v>
      </c>
      <c r="P440" s="288">
        <f t="shared" si="158"/>
        <v>2.2662038574829734E-4</v>
      </c>
    </row>
    <row r="441" spans="1:16" ht="24.9" customHeight="1">
      <c r="A441" s="8" t="str">
        <f>'Pacto original'!A460</f>
        <v>18.1.3</v>
      </c>
      <c r="B441" s="8" t="str">
        <f>'Pacto original'!B460</f>
        <v>74131/5</v>
      </c>
      <c r="C441" s="4" t="str">
        <f>'Pacto original'!C460</f>
        <v>SINAPI</v>
      </c>
      <c r="D441" s="33" t="str">
        <f>'Pacto original'!D460</f>
        <v>Quadro de Distribuição de embutir, completo, (para 24 disjuntores monopolares, com barramento para as fases, neutro e para proteção, metálico, pintura eletrostática epóxi cor bege, c/ porta, trinco e acessórios)</v>
      </c>
      <c r="E441" s="8" t="str">
        <f>'Pacto original'!E460</f>
        <v>un</v>
      </c>
      <c r="F441" s="9">
        <f>'Pacto original'!F460</f>
        <v>4</v>
      </c>
      <c r="G441" s="49"/>
      <c r="H441" s="14" t="str">
        <f t="shared" si="159"/>
        <v>74131/5</v>
      </c>
      <c r="I441" s="14" t="str">
        <f t="shared" si="160"/>
        <v>SINAPI</v>
      </c>
      <c r="J441" s="33" t="str">
        <f t="shared" si="161"/>
        <v>Quadro de Distribuição de embutir, completo, (para 24 disjuntores monopolares, com barramento para as fases, neutro e para proteção, metálico, pintura eletrostática epóxi cor bege, c/ porta, trinco e acessórios)</v>
      </c>
      <c r="K441" s="8" t="str">
        <f t="shared" si="162"/>
        <v>un</v>
      </c>
      <c r="L441" s="9">
        <v>4</v>
      </c>
      <c r="M441" s="45">
        <v>514.84</v>
      </c>
      <c r="N441" s="45">
        <f t="shared" si="156"/>
        <v>675.72750000000008</v>
      </c>
      <c r="O441" s="45">
        <f t="shared" si="157"/>
        <v>2702.9100000000003</v>
      </c>
      <c r="P441" s="288">
        <f t="shared" si="158"/>
        <v>9.4756143424554065E-4</v>
      </c>
    </row>
    <row r="442" spans="1:16" ht="24.9" customHeight="1">
      <c r="A442" s="8" t="str">
        <f>'Pacto original'!A461</f>
        <v>18.1.4</v>
      </c>
      <c r="B442" s="8" t="s">
        <v>1188</v>
      </c>
      <c r="C442" s="4" t="str">
        <f>'Pacto original'!C461</f>
        <v>SEINFRA</v>
      </c>
      <c r="D442" s="33" t="str">
        <f>'Pacto original'!D461</f>
        <v xml:space="preserve">Quadro de medição </v>
      </c>
      <c r="E442" s="8" t="str">
        <f>'Pacto original'!E461</f>
        <v>un</v>
      </c>
      <c r="F442" s="9">
        <f>'Pacto original'!F461</f>
        <v>1</v>
      </c>
      <c r="G442" s="49"/>
      <c r="H442" s="14" t="str">
        <f t="shared" si="159"/>
        <v>ED-49205</v>
      </c>
      <c r="I442" s="14" t="str">
        <f t="shared" si="160"/>
        <v>SEINFRA</v>
      </c>
      <c r="J442" s="33" t="str">
        <f t="shared" si="161"/>
        <v xml:space="preserve">Quadro de medição </v>
      </c>
      <c r="K442" s="8" t="str">
        <f t="shared" si="162"/>
        <v>un</v>
      </c>
      <c r="L442" s="9">
        <v>1</v>
      </c>
      <c r="M442" s="45">
        <v>320.33999999999997</v>
      </c>
      <c r="N442" s="45">
        <f t="shared" si="156"/>
        <v>420.44624999999996</v>
      </c>
      <c r="O442" s="45">
        <f t="shared" si="157"/>
        <v>420.44624999999996</v>
      </c>
      <c r="P442" s="288">
        <f t="shared" si="158"/>
        <v>1.4739619583084863E-4</v>
      </c>
    </row>
    <row r="443" spans="1:16" ht="24.9" customHeight="1">
      <c r="A443" s="8" t="str">
        <f>'Pacto original'!A462</f>
        <v>18.2</v>
      </c>
      <c r="B443" s="8"/>
      <c r="C443" s="4"/>
      <c r="D443" s="35" t="str">
        <f>'Pacto original'!D462</f>
        <v>DISJUNTORES</v>
      </c>
      <c r="E443" s="8"/>
      <c r="F443" s="9"/>
      <c r="G443" s="49"/>
      <c r="H443" s="14"/>
      <c r="I443" s="14"/>
      <c r="J443" s="35" t="str">
        <f t="shared" si="161"/>
        <v>DISJUNTORES</v>
      </c>
      <c r="K443" s="8"/>
      <c r="L443" s="9"/>
      <c r="M443" s="213"/>
      <c r="N443" s="213"/>
      <c r="O443" s="213"/>
      <c r="P443" s="288"/>
    </row>
    <row r="444" spans="1:16" ht="24.9" customHeight="1">
      <c r="A444" s="8" t="str">
        <f>'Pacto original'!A463</f>
        <v>18.2.1</v>
      </c>
      <c r="B444" s="8">
        <f>'Pacto original'!B463</f>
        <v>93653</v>
      </c>
      <c r="C444" s="4" t="str">
        <f>'Pacto original'!C463</f>
        <v>SINAPI</v>
      </c>
      <c r="D444" s="33" t="str">
        <f>'Pacto original'!D463</f>
        <v>Disjuntor monopolar termomagnético 10A</v>
      </c>
      <c r="E444" s="8" t="str">
        <f>'Pacto original'!E463</f>
        <v>un</v>
      </c>
      <c r="F444" s="9">
        <f>'Pacto original'!F463</f>
        <v>74</v>
      </c>
      <c r="G444" s="49"/>
      <c r="H444" s="14">
        <f t="shared" si="159"/>
        <v>93653</v>
      </c>
      <c r="I444" s="14" t="str">
        <f t="shared" si="160"/>
        <v>SINAPI</v>
      </c>
      <c r="J444" s="33" t="str">
        <f t="shared" si="161"/>
        <v>Disjuntor monopolar termomagnético 10A</v>
      </c>
      <c r="K444" s="8" t="str">
        <f t="shared" si="162"/>
        <v>un</v>
      </c>
      <c r="L444" s="9">
        <v>74</v>
      </c>
      <c r="M444" s="45">
        <v>17.23</v>
      </c>
      <c r="N444" s="45">
        <f t="shared" si="156"/>
        <v>22.614375000000003</v>
      </c>
      <c r="O444" s="45">
        <f t="shared" si="157"/>
        <v>1673.4637500000001</v>
      </c>
      <c r="P444" s="288">
        <f t="shared" si="158"/>
        <v>5.8666759570534012E-4</v>
      </c>
    </row>
    <row r="445" spans="1:16" ht="24.9" customHeight="1">
      <c r="A445" s="8" t="str">
        <f>'Pacto original'!A464</f>
        <v>18.2.2</v>
      </c>
      <c r="B445" s="8">
        <f>'Pacto original'!B464</f>
        <v>93654</v>
      </c>
      <c r="C445" s="4" t="str">
        <f>'Pacto original'!C464</f>
        <v>SINAPI</v>
      </c>
      <c r="D445" s="33" t="str">
        <f>'Pacto original'!D464</f>
        <v>Disjuntor monopolar termomagnético 13A</v>
      </c>
      <c r="E445" s="8" t="str">
        <f>'Pacto original'!E464</f>
        <v>un</v>
      </c>
      <c r="F445" s="9">
        <f>'Pacto original'!F464</f>
        <v>1</v>
      </c>
      <c r="G445" s="49"/>
      <c r="H445" s="14">
        <f t="shared" si="159"/>
        <v>93654</v>
      </c>
      <c r="I445" s="14" t="str">
        <f t="shared" si="160"/>
        <v>SINAPI</v>
      </c>
      <c r="J445" s="33" t="str">
        <f t="shared" si="161"/>
        <v>Disjuntor monopolar termomagnético 13A</v>
      </c>
      <c r="K445" s="8" t="str">
        <f t="shared" si="162"/>
        <v>un</v>
      </c>
      <c r="L445" s="9">
        <v>1</v>
      </c>
      <c r="M445" s="45">
        <v>17.79</v>
      </c>
      <c r="N445" s="45">
        <f t="shared" si="156"/>
        <v>23.349374999999998</v>
      </c>
      <c r="O445" s="45">
        <f t="shared" si="157"/>
        <v>23.349374999999998</v>
      </c>
      <c r="P445" s="288">
        <f t="shared" si="158"/>
        <v>8.1856100512917437E-6</v>
      </c>
    </row>
    <row r="446" spans="1:16" ht="24.9" customHeight="1">
      <c r="A446" s="8" t="str">
        <f>'Pacto original'!A465</f>
        <v>18.2.3</v>
      </c>
      <c r="B446" s="8">
        <f>'Pacto original'!B465</f>
        <v>93654</v>
      </c>
      <c r="C446" s="4" t="str">
        <f>'Pacto original'!C465</f>
        <v>SINAPI</v>
      </c>
      <c r="D446" s="33" t="str">
        <f>'Pacto original'!D465</f>
        <v>Disjuntor monopolar termomagnético 16A</v>
      </c>
      <c r="E446" s="8" t="str">
        <f>'Pacto original'!E465</f>
        <v>un</v>
      </c>
      <c r="F446" s="9">
        <f>'Pacto original'!F465</f>
        <v>3</v>
      </c>
      <c r="G446" s="49"/>
      <c r="H446" s="14">
        <f t="shared" si="159"/>
        <v>93654</v>
      </c>
      <c r="I446" s="14" t="str">
        <f t="shared" si="160"/>
        <v>SINAPI</v>
      </c>
      <c r="J446" s="33" t="str">
        <f t="shared" si="161"/>
        <v>Disjuntor monopolar termomagnético 16A</v>
      </c>
      <c r="K446" s="8" t="str">
        <f t="shared" si="162"/>
        <v>un</v>
      </c>
      <c r="L446" s="9">
        <v>3</v>
      </c>
      <c r="M446" s="45">
        <v>17.79</v>
      </c>
      <c r="N446" s="45">
        <f t="shared" si="156"/>
        <v>23.349374999999998</v>
      </c>
      <c r="O446" s="45">
        <f t="shared" si="157"/>
        <v>70.048124999999999</v>
      </c>
      <c r="P446" s="288">
        <f t="shared" si="158"/>
        <v>2.4556830153875231E-5</v>
      </c>
    </row>
    <row r="447" spans="1:16" ht="24.9" customHeight="1">
      <c r="A447" s="8" t="str">
        <f>'Pacto original'!A466</f>
        <v>18.2.4</v>
      </c>
      <c r="B447" s="8">
        <f>'Pacto original'!B466</f>
        <v>93655</v>
      </c>
      <c r="C447" s="4" t="str">
        <f>'Pacto original'!C466</f>
        <v>SINAPI</v>
      </c>
      <c r="D447" s="33" t="str">
        <f>'Pacto original'!D466</f>
        <v>Disjuntor monopolar termomagnético 20A</v>
      </c>
      <c r="E447" s="8" t="str">
        <f>'Pacto original'!E466</f>
        <v>un</v>
      </c>
      <c r="F447" s="9">
        <f>'Pacto original'!F466</f>
        <v>23</v>
      </c>
      <c r="G447" s="49"/>
      <c r="H447" s="14">
        <f t="shared" si="159"/>
        <v>93655</v>
      </c>
      <c r="I447" s="14" t="str">
        <f t="shared" si="160"/>
        <v>SINAPI</v>
      </c>
      <c r="J447" s="33" t="str">
        <f t="shared" si="161"/>
        <v>Disjuntor monopolar termomagnético 20A</v>
      </c>
      <c r="K447" s="8" t="str">
        <f t="shared" si="162"/>
        <v>un</v>
      </c>
      <c r="L447" s="9">
        <v>23</v>
      </c>
      <c r="M447" s="45">
        <v>19.100000000000001</v>
      </c>
      <c r="N447" s="45">
        <f t="shared" si="156"/>
        <v>25.068750000000001</v>
      </c>
      <c r="O447" s="45">
        <f t="shared" si="157"/>
        <v>576.58125000000007</v>
      </c>
      <c r="P447" s="288">
        <f t="shared" si="158"/>
        <v>2.021325742289187E-4</v>
      </c>
    </row>
    <row r="448" spans="1:16" ht="24.9" customHeight="1">
      <c r="A448" s="8" t="str">
        <f>'Pacto original'!A467</f>
        <v>18.2.5</v>
      </c>
      <c r="B448" s="8">
        <f>'Pacto original'!B467</f>
        <v>93660</v>
      </c>
      <c r="C448" s="4" t="str">
        <f>'Pacto original'!C467</f>
        <v>SINAPI</v>
      </c>
      <c r="D448" s="33" t="str">
        <f>'Pacto original'!D467</f>
        <v>Disjuntor monopolar termomagnético 32A</v>
      </c>
      <c r="E448" s="8" t="str">
        <f>'Pacto original'!E467</f>
        <v>un</v>
      </c>
      <c r="F448" s="9">
        <f>'Pacto original'!F467</f>
        <v>6</v>
      </c>
      <c r="G448" s="49"/>
      <c r="H448" s="14">
        <f t="shared" si="159"/>
        <v>93660</v>
      </c>
      <c r="I448" s="14" t="str">
        <f t="shared" si="160"/>
        <v>SINAPI</v>
      </c>
      <c r="J448" s="33" t="str">
        <f t="shared" si="161"/>
        <v>Disjuntor monopolar termomagnético 32A</v>
      </c>
      <c r="K448" s="8" t="str">
        <f t="shared" si="162"/>
        <v>un</v>
      </c>
      <c r="L448" s="9">
        <v>6</v>
      </c>
      <c r="M448" s="45">
        <v>87.07</v>
      </c>
      <c r="N448" s="45">
        <f t="shared" si="156"/>
        <v>114.27937499999999</v>
      </c>
      <c r="O448" s="45">
        <f t="shared" si="157"/>
        <v>685.67624999999998</v>
      </c>
      <c r="P448" s="288">
        <f t="shared" si="158"/>
        <v>2.4037810022461118E-4</v>
      </c>
    </row>
    <row r="449" spans="1:16" ht="24.9" customHeight="1">
      <c r="A449" s="8" t="str">
        <f>'Pacto original'!A468</f>
        <v>18.2.6</v>
      </c>
      <c r="B449" s="8">
        <f>'Pacto original'!B468</f>
        <v>93661</v>
      </c>
      <c r="C449" s="4" t="str">
        <f>'Pacto original'!C468</f>
        <v>SINAPI</v>
      </c>
      <c r="D449" s="33" t="str">
        <f>'Pacto original'!D468</f>
        <v>Disjuntor monopolar termomagnético 40A</v>
      </c>
      <c r="E449" s="8" t="str">
        <f>'Pacto original'!E468</f>
        <v>un</v>
      </c>
      <c r="F449" s="9">
        <f>'Pacto original'!F468</f>
        <v>1</v>
      </c>
      <c r="G449" s="49"/>
      <c r="H449" s="14">
        <f t="shared" si="159"/>
        <v>93661</v>
      </c>
      <c r="I449" s="14" t="str">
        <f t="shared" si="160"/>
        <v>SINAPI</v>
      </c>
      <c r="J449" s="33" t="str">
        <f t="shared" si="161"/>
        <v>Disjuntor monopolar termomagnético 40A</v>
      </c>
      <c r="K449" s="8" t="str">
        <f t="shared" si="162"/>
        <v>un</v>
      </c>
      <c r="L449" s="9">
        <v>1</v>
      </c>
      <c r="M449" s="45">
        <v>88.19</v>
      </c>
      <c r="N449" s="45">
        <f t="shared" si="156"/>
        <v>115.749375</v>
      </c>
      <c r="O449" s="45">
        <f t="shared" si="157"/>
        <v>115.749375</v>
      </c>
      <c r="P449" s="288">
        <f t="shared" si="158"/>
        <v>4.0578355841676163E-5</v>
      </c>
    </row>
    <row r="450" spans="1:16" ht="24.9" customHeight="1">
      <c r="A450" s="8" t="str">
        <f>'Pacto original'!A469</f>
        <v>18.2.7</v>
      </c>
      <c r="B450" s="8">
        <f>'Pacto original'!B469</f>
        <v>93662</v>
      </c>
      <c r="C450" s="4" t="str">
        <f>'Pacto original'!C469</f>
        <v>SINAPI</v>
      </c>
      <c r="D450" s="33" t="str">
        <f>'Pacto original'!D469</f>
        <v>Disjuntor tripolar termomagnético 16A</v>
      </c>
      <c r="E450" s="8" t="str">
        <f>'Pacto original'!E469</f>
        <v>un</v>
      </c>
      <c r="F450" s="9">
        <f>'Pacto original'!F469</f>
        <v>2</v>
      </c>
      <c r="G450" s="49"/>
      <c r="H450" s="14">
        <f t="shared" si="159"/>
        <v>93662</v>
      </c>
      <c r="I450" s="14" t="str">
        <f t="shared" si="160"/>
        <v>SINAPI</v>
      </c>
      <c r="J450" s="33" t="str">
        <f t="shared" si="161"/>
        <v>Disjuntor tripolar termomagnético 16A</v>
      </c>
      <c r="K450" s="8" t="str">
        <f t="shared" si="162"/>
        <v>un</v>
      </c>
      <c r="L450" s="9">
        <v>2</v>
      </c>
      <c r="M450" s="45">
        <v>90.81</v>
      </c>
      <c r="N450" s="45">
        <f t="shared" si="156"/>
        <v>119.188125</v>
      </c>
      <c r="O450" s="45">
        <f t="shared" si="157"/>
        <v>238.37625</v>
      </c>
      <c r="P450" s="288">
        <f t="shared" si="158"/>
        <v>8.3567762648432072E-5</v>
      </c>
    </row>
    <row r="451" spans="1:16" ht="24.9" customHeight="1">
      <c r="A451" s="8" t="str">
        <f>'Pacto original'!A470</f>
        <v>18.2.8</v>
      </c>
      <c r="B451" s="8">
        <f>'Pacto original'!B470</f>
        <v>93664</v>
      </c>
      <c r="C451" s="4" t="str">
        <f>'Pacto original'!C470</f>
        <v>SINAPI</v>
      </c>
      <c r="D451" s="33" t="str">
        <f>'Pacto original'!D470</f>
        <v>Disjuntor tripolar termomagnético 20A</v>
      </c>
      <c r="E451" s="8" t="str">
        <f>'Pacto original'!E470</f>
        <v>un</v>
      </c>
      <c r="F451" s="9">
        <f>'Pacto original'!F470</f>
        <v>2</v>
      </c>
      <c r="G451" s="49"/>
      <c r="H451" s="14">
        <f t="shared" si="159"/>
        <v>93664</v>
      </c>
      <c r="I451" s="14" t="str">
        <f t="shared" si="160"/>
        <v>SINAPI</v>
      </c>
      <c r="J451" s="33" t="str">
        <f t="shared" si="161"/>
        <v>Disjuntor tripolar termomagnético 20A</v>
      </c>
      <c r="K451" s="8" t="str">
        <f t="shared" si="162"/>
        <v>un</v>
      </c>
      <c r="L451" s="9">
        <v>2</v>
      </c>
      <c r="M451" s="45">
        <v>93.83</v>
      </c>
      <c r="N451" s="45">
        <f t="shared" si="156"/>
        <v>123.15187499999999</v>
      </c>
      <c r="O451" s="45">
        <f t="shared" si="157"/>
        <v>246.30374999999998</v>
      </c>
      <c r="P451" s="288">
        <f t="shared" si="158"/>
        <v>8.6346912997493461E-5</v>
      </c>
    </row>
    <row r="452" spans="1:16" ht="24.9" customHeight="1">
      <c r="A452" s="8" t="str">
        <f>'Pacto original'!A471</f>
        <v>18.2.9</v>
      </c>
      <c r="B452" s="8">
        <f>'Pacto original'!B471</f>
        <v>93665</v>
      </c>
      <c r="C452" s="4" t="str">
        <f>'Pacto original'!C471</f>
        <v>SINAPI</v>
      </c>
      <c r="D452" s="33" t="str">
        <f>'Pacto original'!D471</f>
        <v>Disjuntor tripolar termomagnético 32A</v>
      </c>
      <c r="E452" s="8" t="str">
        <f>'Pacto original'!E471</f>
        <v>un</v>
      </c>
      <c r="F452" s="9">
        <f>'Pacto original'!F471</f>
        <v>2</v>
      </c>
      <c r="G452" s="49"/>
      <c r="H452" s="14">
        <f t="shared" si="159"/>
        <v>93665</v>
      </c>
      <c r="I452" s="14" t="str">
        <f t="shared" si="160"/>
        <v>SINAPI</v>
      </c>
      <c r="J452" s="33" t="str">
        <f t="shared" si="161"/>
        <v>Disjuntor tripolar termomagnético 32A</v>
      </c>
      <c r="K452" s="8" t="str">
        <f t="shared" si="162"/>
        <v>un</v>
      </c>
      <c r="L452" s="9">
        <v>2</v>
      </c>
      <c r="M452" s="45">
        <v>96.96</v>
      </c>
      <c r="N452" s="45">
        <f t="shared" si="156"/>
        <v>127.25999999999999</v>
      </c>
      <c r="O452" s="45">
        <f t="shared" si="157"/>
        <v>254.51999999999998</v>
      </c>
      <c r="P452" s="288">
        <f t="shared" si="158"/>
        <v>8.9227290677149795E-5</v>
      </c>
    </row>
    <row r="453" spans="1:16" ht="24.9" customHeight="1">
      <c r="A453" s="8" t="str">
        <f>'Pacto original'!A472</f>
        <v>18.2.10</v>
      </c>
      <c r="B453" s="8">
        <f>'Pacto original'!B472</f>
        <v>93670</v>
      </c>
      <c r="C453" s="4" t="str">
        <f>'Pacto original'!C472</f>
        <v>SINAPI</v>
      </c>
      <c r="D453" s="33" t="str">
        <f>'Pacto original'!D472</f>
        <v>Disjuntor tripolar termomagnético 50A</v>
      </c>
      <c r="E453" s="8" t="str">
        <f>'Pacto original'!E472</f>
        <v>un</v>
      </c>
      <c r="F453" s="9">
        <f>'Pacto original'!F472</f>
        <v>7</v>
      </c>
      <c r="G453" s="49"/>
      <c r="H453" s="14">
        <f t="shared" si="159"/>
        <v>93670</v>
      </c>
      <c r="I453" s="14" t="str">
        <f t="shared" si="160"/>
        <v>SINAPI</v>
      </c>
      <c r="J453" s="33" t="str">
        <f t="shared" si="161"/>
        <v>Disjuntor tripolar termomagnético 50A</v>
      </c>
      <c r="K453" s="8" t="str">
        <f t="shared" si="162"/>
        <v>un</v>
      </c>
      <c r="L453" s="9">
        <v>7</v>
      </c>
      <c r="M453" s="45">
        <v>114.02</v>
      </c>
      <c r="N453" s="45">
        <f t="shared" si="156"/>
        <v>149.65125</v>
      </c>
      <c r="O453" s="45">
        <f t="shared" si="157"/>
        <v>1047.5587500000001</v>
      </c>
      <c r="P453" s="288">
        <f t="shared" si="158"/>
        <v>3.6724355291388385E-4</v>
      </c>
    </row>
    <row r="454" spans="1:16" ht="24.9" customHeight="1">
      <c r="A454" s="8" t="str">
        <f>'Pacto original'!A473</f>
        <v>18.2.11</v>
      </c>
      <c r="B454" s="8">
        <f>'Pacto original'!B473</f>
        <v>93671</v>
      </c>
      <c r="C454" s="4" t="str">
        <f>'Pacto original'!C473</f>
        <v>SINAPI</v>
      </c>
      <c r="D454" s="33" t="str">
        <f>'Pacto original'!D473</f>
        <v>Disjuntor tripolar termomagnético 225A</v>
      </c>
      <c r="E454" s="8" t="str">
        <f>'Pacto original'!E473</f>
        <v>un</v>
      </c>
      <c r="F454" s="9">
        <f>'Pacto original'!F473</f>
        <v>2</v>
      </c>
      <c r="G454" s="49"/>
      <c r="H454" s="14">
        <f t="shared" si="159"/>
        <v>93671</v>
      </c>
      <c r="I454" s="14" t="str">
        <f t="shared" si="160"/>
        <v>SINAPI</v>
      </c>
      <c r="J454" s="33" t="str">
        <f t="shared" si="161"/>
        <v>Disjuntor tripolar termomagnético 225A</v>
      </c>
      <c r="K454" s="8" t="str">
        <f t="shared" si="162"/>
        <v>un</v>
      </c>
      <c r="L454" s="9">
        <v>2</v>
      </c>
      <c r="M454" s="45">
        <v>118.56</v>
      </c>
      <c r="N454" s="45">
        <f t="shared" si="156"/>
        <v>155.61000000000001</v>
      </c>
      <c r="O454" s="45">
        <f t="shared" si="157"/>
        <v>311.22000000000003</v>
      </c>
      <c r="P454" s="288">
        <f t="shared" si="158"/>
        <v>1.0910465741215843E-4</v>
      </c>
    </row>
    <row r="455" spans="1:16" ht="24.9" customHeight="1">
      <c r="A455" s="8" t="str">
        <f>'Pacto original'!A474</f>
        <v>18.2.12</v>
      </c>
      <c r="B455" s="8">
        <f>'Pacto original'!B474</f>
        <v>93673</v>
      </c>
      <c r="C455" s="4" t="str">
        <f>'Pacto original'!C474</f>
        <v>SINAPI</v>
      </c>
      <c r="D455" s="33" t="str">
        <f>'Pacto original'!D474</f>
        <v>Interruptor bipolar DR - 25A</v>
      </c>
      <c r="E455" s="8" t="str">
        <f>'Pacto original'!E474</f>
        <v>un</v>
      </c>
      <c r="F455" s="9">
        <f>'Pacto original'!F474</f>
        <v>2</v>
      </c>
      <c r="G455" s="49"/>
      <c r="H455" s="14">
        <f t="shared" si="159"/>
        <v>93673</v>
      </c>
      <c r="I455" s="14" t="str">
        <f t="shared" si="160"/>
        <v>SINAPI</v>
      </c>
      <c r="J455" s="33" t="str">
        <f t="shared" si="161"/>
        <v>Interruptor bipolar DR - 25A</v>
      </c>
      <c r="K455" s="8" t="str">
        <f t="shared" si="162"/>
        <v>un</v>
      </c>
      <c r="L455" s="9">
        <v>2</v>
      </c>
      <c r="M455" s="45">
        <v>133.88</v>
      </c>
      <c r="N455" s="45">
        <f t="shared" si="156"/>
        <v>175.7175</v>
      </c>
      <c r="O455" s="45">
        <f t="shared" si="157"/>
        <v>351.435</v>
      </c>
      <c r="P455" s="288">
        <f t="shared" si="158"/>
        <v>1.2320286381865527E-4</v>
      </c>
    </row>
    <row r="456" spans="1:16" ht="24.9" customHeight="1">
      <c r="A456" s="8" t="str">
        <f>'Pacto original'!A475</f>
        <v>18.2.13</v>
      </c>
      <c r="B456" s="8" t="str">
        <f>'Pacto original'!B475</f>
        <v>74130/5</v>
      </c>
      <c r="C456" s="4" t="str">
        <f>'Pacto original'!C475</f>
        <v>SINAPI</v>
      </c>
      <c r="D456" s="33" t="str">
        <f>'Pacto original'!D475</f>
        <v>Interruptor bipolar DR - 40A</v>
      </c>
      <c r="E456" s="8" t="str">
        <f>'Pacto original'!E475</f>
        <v>un</v>
      </c>
      <c r="F456" s="9">
        <f>'Pacto original'!F475</f>
        <v>1</v>
      </c>
      <c r="G456" s="49"/>
      <c r="H456" s="14" t="str">
        <f t="shared" si="159"/>
        <v>74130/5</v>
      </c>
      <c r="I456" s="14" t="str">
        <f t="shared" si="160"/>
        <v>SINAPI</v>
      </c>
      <c r="J456" s="33" t="str">
        <f t="shared" si="161"/>
        <v>Interruptor bipolar DR - 40A</v>
      </c>
      <c r="K456" s="8" t="str">
        <f t="shared" si="162"/>
        <v>un</v>
      </c>
      <c r="L456" s="9">
        <v>1</v>
      </c>
      <c r="M456" s="45">
        <v>237.33</v>
      </c>
      <c r="N456" s="45">
        <f t="shared" si="156"/>
        <v>311.49562500000002</v>
      </c>
      <c r="O456" s="45">
        <f t="shared" si="157"/>
        <v>311.49562500000002</v>
      </c>
      <c r="P456" s="288">
        <f t="shared" si="158"/>
        <v>1.0920128350045361E-4</v>
      </c>
    </row>
    <row r="457" spans="1:16" ht="24.9" customHeight="1">
      <c r="A457" s="8" t="str">
        <f>'Pacto original'!A476</f>
        <v>18.2.14</v>
      </c>
      <c r="B457" s="8" t="str">
        <f>'Pacto original'!B476</f>
        <v>74130/5</v>
      </c>
      <c r="C457" s="4" t="str">
        <f>'Pacto original'!C476</f>
        <v>SINAPI</v>
      </c>
      <c r="D457" s="33" t="str">
        <f>'Pacto original'!D476</f>
        <v>Interruptor bipolar DR - 63A</v>
      </c>
      <c r="E457" s="8" t="str">
        <f>'Pacto original'!E476</f>
        <v>un</v>
      </c>
      <c r="F457" s="9">
        <f>'Pacto original'!F476</f>
        <v>4</v>
      </c>
      <c r="G457" s="49"/>
      <c r="H457" s="14" t="str">
        <f t="shared" si="159"/>
        <v>74130/5</v>
      </c>
      <c r="I457" s="14" t="str">
        <f t="shared" si="160"/>
        <v>SINAPI</v>
      </c>
      <c r="J457" s="33" t="str">
        <f t="shared" si="161"/>
        <v>Interruptor bipolar DR - 63A</v>
      </c>
      <c r="K457" s="8" t="str">
        <f t="shared" si="162"/>
        <v>un</v>
      </c>
      <c r="L457" s="9">
        <v>4</v>
      </c>
      <c r="M457" s="45">
        <v>237.33</v>
      </c>
      <c r="N457" s="45">
        <f t="shared" si="156"/>
        <v>311.49562500000002</v>
      </c>
      <c r="O457" s="45">
        <f t="shared" si="157"/>
        <v>1245.9825000000001</v>
      </c>
      <c r="P457" s="288">
        <f t="shared" si="158"/>
        <v>4.3680513400181444E-4</v>
      </c>
    </row>
    <row r="458" spans="1:16" ht="24.9" customHeight="1">
      <c r="A458" s="8" t="str">
        <f>'Pacto original'!A477</f>
        <v>18.2.15</v>
      </c>
      <c r="B458" s="8" t="str">
        <f>'Pacto original'!B477</f>
        <v>74130/6</v>
      </c>
      <c r="C458" s="4" t="str">
        <f>'Pacto original'!C477</f>
        <v>SINAPI</v>
      </c>
      <c r="D458" s="33" t="str">
        <f>'Pacto original'!D477</f>
        <v>Interruptor bipolar DR - 100A</v>
      </c>
      <c r="E458" s="8" t="str">
        <f>'Pacto original'!E477</f>
        <v>un</v>
      </c>
      <c r="F458" s="9">
        <f>'Pacto original'!F477</f>
        <v>1</v>
      </c>
      <c r="G458" s="49"/>
      <c r="H458" s="14" t="str">
        <f t="shared" si="159"/>
        <v>74130/6</v>
      </c>
      <c r="I458" s="14" t="str">
        <f t="shared" si="160"/>
        <v>SINAPI</v>
      </c>
      <c r="J458" s="33" t="str">
        <f t="shared" si="161"/>
        <v>Interruptor bipolar DR - 100A</v>
      </c>
      <c r="K458" s="8" t="str">
        <f t="shared" si="162"/>
        <v>un</v>
      </c>
      <c r="L458" s="9">
        <v>1</v>
      </c>
      <c r="M458" s="45">
        <v>237.33</v>
      </c>
      <c r="N458" s="45">
        <f t="shared" si="156"/>
        <v>311.49562500000002</v>
      </c>
      <c r="O458" s="45">
        <f t="shared" si="157"/>
        <v>311.49562500000002</v>
      </c>
      <c r="P458" s="288">
        <f t="shared" si="158"/>
        <v>1.0920128350045361E-4</v>
      </c>
    </row>
    <row r="459" spans="1:16" ht="24.9" customHeight="1">
      <c r="A459" s="8" t="str">
        <f>'Pacto original'!A478</f>
        <v>18.2.20</v>
      </c>
      <c r="B459" s="8" t="s">
        <v>1189</v>
      </c>
      <c r="C459" s="4" t="str">
        <f>'Pacto original'!C478</f>
        <v>SEINFRA</v>
      </c>
      <c r="D459" s="33" t="str">
        <f>'Pacto original'!D478</f>
        <v>Dispositivo de proteção contra surto - 175V - 40KA</v>
      </c>
      <c r="E459" s="8" t="str">
        <f>'Pacto original'!E478</f>
        <v>un</v>
      </c>
      <c r="F459" s="9">
        <f>'Pacto original'!F478</f>
        <v>28</v>
      </c>
      <c r="G459" s="49"/>
      <c r="H459" s="14" t="str">
        <f t="shared" si="159"/>
        <v>ED-49528</v>
      </c>
      <c r="I459" s="14" t="str">
        <f t="shared" si="160"/>
        <v>SEINFRA</v>
      </c>
      <c r="J459" s="33" t="str">
        <f t="shared" si="161"/>
        <v>Dispositivo de proteção contra surto - 175V - 40KA</v>
      </c>
      <c r="K459" s="8" t="str">
        <f t="shared" si="162"/>
        <v>un</v>
      </c>
      <c r="L459" s="9">
        <v>28</v>
      </c>
      <c r="M459" s="45">
        <v>287.87</v>
      </c>
      <c r="N459" s="45">
        <f t="shared" si="156"/>
        <v>377.82937500000003</v>
      </c>
      <c r="O459" s="45">
        <f t="shared" si="157"/>
        <v>10579.2225</v>
      </c>
      <c r="P459" s="288">
        <f t="shared" si="158"/>
        <v>3.7087669383378259E-3</v>
      </c>
    </row>
    <row r="460" spans="1:16" ht="24.9" customHeight="1">
      <c r="A460" s="8" t="str">
        <f>'Pacto original'!A479</f>
        <v>18.2.21</v>
      </c>
      <c r="B460" s="8" t="s">
        <v>1189</v>
      </c>
      <c r="C460" s="4" t="str">
        <f>'Pacto original'!C479</f>
        <v>SEINFRA</v>
      </c>
      <c r="D460" s="33" t="str">
        <f>'Pacto original'!D479</f>
        <v>Dispositivo de proteção contra surto - 175V - 80KA</v>
      </c>
      <c r="E460" s="8" t="str">
        <f>'Pacto original'!E479</f>
        <v>un</v>
      </c>
      <c r="F460" s="9">
        <f>'Pacto original'!F479</f>
        <v>8</v>
      </c>
      <c r="G460" s="49"/>
      <c r="H460" s="14" t="str">
        <f t="shared" si="159"/>
        <v>ED-49528</v>
      </c>
      <c r="I460" s="14" t="str">
        <f t="shared" si="160"/>
        <v>SEINFRA</v>
      </c>
      <c r="J460" s="33" t="str">
        <f t="shared" si="161"/>
        <v>Dispositivo de proteção contra surto - 175V - 80KA</v>
      </c>
      <c r="K460" s="8" t="str">
        <f t="shared" si="162"/>
        <v>un</v>
      </c>
      <c r="L460" s="9">
        <v>8</v>
      </c>
      <c r="M460" s="45">
        <v>287.87</v>
      </c>
      <c r="N460" s="45">
        <f t="shared" si="156"/>
        <v>377.82937500000003</v>
      </c>
      <c r="O460" s="45">
        <f t="shared" si="157"/>
        <v>3022.6350000000002</v>
      </c>
      <c r="P460" s="288">
        <f t="shared" si="158"/>
        <v>1.0596476966679503E-3</v>
      </c>
    </row>
    <row r="461" spans="1:16" ht="24.9" customHeight="1">
      <c r="A461" s="8" t="str">
        <f>'Pacto original'!A480</f>
        <v>18.3</v>
      </c>
      <c r="B461" s="8"/>
      <c r="C461" s="4"/>
      <c r="D461" s="35" t="str">
        <f>'Pacto original'!D480</f>
        <v>ELETRODUTOS E ACESSÓRIOS</v>
      </c>
      <c r="E461" s="8"/>
      <c r="F461" s="9"/>
      <c r="G461" s="49"/>
      <c r="H461" s="14"/>
      <c r="I461" s="14"/>
      <c r="J461" s="35" t="str">
        <f t="shared" si="161"/>
        <v>ELETRODUTOS E ACESSÓRIOS</v>
      </c>
      <c r="K461" s="8"/>
      <c r="L461" s="9"/>
      <c r="M461" s="213"/>
      <c r="N461" s="213"/>
      <c r="O461" s="213"/>
      <c r="P461" s="288"/>
    </row>
    <row r="462" spans="1:16" ht="24.9" customHeight="1">
      <c r="A462" s="8" t="str">
        <f>'Pacto original'!A481</f>
        <v>18.3.1</v>
      </c>
      <c r="B462" s="8">
        <f>'Pacto original'!B481</f>
        <v>91834</v>
      </c>
      <c r="C462" s="4" t="str">
        <f>'Pacto original'!C481</f>
        <v>SINAPI</v>
      </c>
      <c r="D462" s="33" t="str">
        <f>'Pacto original'!D481</f>
        <v>Eletroduto PVC flexível corrugado reforçado, Ø25mm (DN 3/4"), inclusive conexões</v>
      </c>
      <c r="E462" s="8" t="str">
        <f>'Pacto original'!E481</f>
        <v>m</v>
      </c>
      <c r="F462" s="9">
        <f>'Pacto original'!F481</f>
        <v>701.6</v>
      </c>
      <c r="G462" s="49"/>
      <c r="H462" s="14">
        <f t="shared" si="159"/>
        <v>91834</v>
      </c>
      <c r="I462" s="14" t="str">
        <f t="shared" si="160"/>
        <v>SINAPI</v>
      </c>
      <c r="J462" s="33" t="str">
        <f t="shared" si="161"/>
        <v>Eletroduto PVC flexível corrugado reforçado, Ø25mm (DN 3/4"), inclusive conexões</v>
      </c>
      <c r="K462" s="8" t="str">
        <f t="shared" si="162"/>
        <v>m</v>
      </c>
      <c r="L462" s="9">
        <v>701.6</v>
      </c>
      <c r="M462" s="45">
        <v>15.81</v>
      </c>
      <c r="N462" s="45">
        <f t="shared" si="156"/>
        <v>20.750624999999999</v>
      </c>
      <c r="O462" s="45">
        <f t="shared" si="157"/>
        <v>14558.638500000001</v>
      </c>
      <c r="P462" s="288">
        <f t="shared" si="158"/>
        <v>5.1038341556775271E-3</v>
      </c>
    </row>
    <row r="463" spans="1:16" ht="24.9" customHeight="1">
      <c r="A463" s="8" t="str">
        <f>'Pacto original'!A482</f>
        <v>18.3.2</v>
      </c>
      <c r="B463" s="8">
        <f>'Pacto original'!B482</f>
        <v>91836</v>
      </c>
      <c r="C463" s="4" t="str">
        <f>'Pacto original'!C482</f>
        <v>SINAPI</v>
      </c>
      <c r="D463" s="33" t="str">
        <f>'Pacto original'!D482</f>
        <v>Eletroduto PVC flexível corrugado reforçado, Ø32mm (DN 1"), inclusive conexões</v>
      </c>
      <c r="E463" s="8" t="str">
        <f>'Pacto original'!E482</f>
        <v>m</v>
      </c>
      <c r="F463" s="9">
        <f>'Pacto original'!F482</f>
        <v>288.60000000000002</v>
      </c>
      <c r="G463" s="49"/>
      <c r="H463" s="14">
        <f t="shared" si="159"/>
        <v>91836</v>
      </c>
      <c r="I463" s="14" t="str">
        <f t="shared" si="160"/>
        <v>SINAPI</v>
      </c>
      <c r="J463" s="33" t="str">
        <f t="shared" si="161"/>
        <v>Eletroduto PVC flexível corrugado reforçado, Ø32mm (DN 1"), inclusive conexões</v>
      </c>
      <c r="K463" s="8" t="str">
        <f t="shared" si="162"/>
        <v>m</v>
      </c>
      <c r="L463" s="9">
        <v>288.60000000000002</v>
      </c>
      <c r="M463" s="45">
        <v>18.61</v>
      </c>
      <c r="N463" s="45">
        <f t="shared" si="156"/>
        <v>24.425625</v>
      </c>
      <c r="O463" s="45">
        <f t="shared" si="157"/>
        <v>7049.2353750000002</v>
      </c>
      <c r="P463" s="288">
        <f t="shared" si="158"/>
        <v>2.4712563800753265E-3</v>
      </c>
    </row>
    <row r="464" spans="1:16" ht="24.9" customHeight="1">
      <c r="A464" s="8" t="str">
        <f>'Pacto original'!A483</f>
        <v>18.3.3</v>
      </c>
      <c r="B464" s="8">
        <f>'Pacto original'!B483</f>
        <v>93008</v>
      </c>
      <c r="C464" s="4" t="str">
        <f>'Pacto original'!C483</f>
        <v>SINAPI</v>
      </c>
      <c r="D464" s="33" t="str">
        <f>'Pacto original'!D483</f>
        <v>Eletroduto PVC rigido roscavel, Ø50mm (DN 1 1/2"), inclusive conexões</v>
      </c>
      <c r="E464" s="8" t="str">
        <f>'Pacto original'!E483</f>
        <v>m</v>
      </c>
      <c r="F464" s="9">
        <f>'Pacto original'!F483</f>
        <v>418.5</v>
      </c>
      <c r="G464" s="49"/>
      <c r="H464" s="14">
        <f t="shared" si="159"/>
        <v>93008</v>
      </c>
      <c r="I464" s="14" t="str">
        <f t="shared" si="160"/>
        <v>SINAPI</v>
      </c>
      <c r="J464" s="33" t="str">
        <f t="shared" si="161"/>
        <v>Eletroduto PVC rigido roscavel, Ø50mm (DN 1 1/2"), inclusive conexões</v>
      </c>
      <c r="K464" s="8" t="str">
        <f t="shared" si="162"/>
        <v>m</v>
      </c>
      <c r="L464" s="9">
        <v>418.5</v>
      </c>
      <c r="M464" s="45">
        <v>18.260000000000002</v>
      </c>
      <c r="N464" s="45">
        <f t="shared" si="156"/>
        <v>23.966250000000002</v>
      </c>
      <c r="O464" s="45">
        <f t="shared" si="157"/>
        <v>10029.875625000001</v>
      </c>
      <c r="P464" s="288">
        <f t="shared" si="158"/>
        <v>3.5161819418809311E-3</v>
      </c>
    </row>
    <row r="465" spans="1:16" ht="24.9" customHeight="1">
      <c r="A465" s="8" t="str">
        <f>'Pacto original'!A484</f>
        <v>18.3.4</v>
      </c>
      <c r="B465" s="8">
        <f>'Pacto original'!B484</f>
        <v>93010</v>
      </c>
      <c r="C465" s="4" t="str">
        <f>'Pacto original'!C484</f>
        <v>SINAPI</v>
      </c>
      <c r="D465" s="33" t="str">
        <f>'Pacto original'!D484</f>
        <v>Eletroduto PVC rigido roscavel, Ø75mm (DN 2 1/2"), inclusive conexões</v>
      </c>
      <c r="E465" s="8" t="str">
        <f>'Pacto original'!E484</f>
        <v>m</v>
      </c>
      <c r="F465" s="9">
        <f>'Pacto original'!F484</f>
        <v>2.1</v>
      </c>
      <c r="G465" s="49"/>
      <c r="H465" s="14">
        <f t="shared" si="159"/>
        <v>93010</v>
      </c>
      <c r="I465" s="14" t="str">
        <f t="shared" si="160"/>
        <v>SINAPI</v>
      </c>
      <c r="J465" s="33" t="str">
        <f t="shared" si="161"/>
        <v>Eletroduto PVC rigido roscavel, Ø75mm (DN 2 1/2"), inclusive conexões</v>
      </c>
      <c r="K465" s="8" t="str">
        <f t="shared" si="162"/>
        <v>m</v>
      </c>
      <c r="L465" s="9">
        <v>2.1</v>
      </c>
      <c r="M465" s="45">
        <v>38.44</v>
      </c>
      <c r="N465" s="45">
        <f t="shared" si="156"/>
        <v>50.452500000000001</v>
      </c>
      <c r="O465" s="45">
        <f t="shared" si="157"/>
        <v>105.95025000000001</v>
      </c>
      <c r="P465" s="288">
        <f t="shared" si="158"/>
        <v>3.7143068340667503E-5</v>
      </c>
    </row>
    <row r="466" spans="1:16" ht="24.9" customHeight="1">
      <c r="A466" s="8" t="str">
        <f>'Pacto original'!A485</f>
        <v>18.3.5</v>
      </c>
      <c r="B466" s="8">
        <f>'Pacto original'!B485</f>
        <v>93011</v>
      </c>
      <c r="C466" s="4" t="str">
        <f>'Pacto original'!C485</f>
        <v>SINAPI</v>
      </c>
      <c r="D466" s="33" t="str">
        <f>'Pacto original'!D485</f>
        <v>Eletroduto PVC rigido roscavel, Ø85mm (DN 3"), inclusive conexões</v>
      </c>
      <c r="E466" s="8" t="str">
        <f>'Pacto original'!E485</f>
        <v>m</v>
      </c>
      <c r="F466" s="9">
        <f>'Pacto original'!F485</f>
        <v>25.4</v>
      </c>
      <c r="G466" s="49"/>
      <c r="H466" s="14">
        <f t="shared" si="159"/>
        <v>93011</v>
      </c>
      <c r="I466" s="14" t="str">
        <f t="shared" si="160"/>
        <v>SINAPI</v>
      </c>
      <c r="J466" s="33" t="str">
        <f t="shared" si="161"/>
        <v>Eletroduto PVC rigido roscavel, Ø85mm (DN 3"), inclusive conexões</v>
      </c>
      <c r="K466" s="8" t="str">
        <f t="shared" si="162"/>
        <v>m</v>
      </c>
      <c r="L466" s="9">
        <v>25.4</v>
      </c>
      <c r="M466" s="45">
        <v>47.21</v>
      </c>
      <c r="N466" s="45">
        <f t="shared" si="156"/>
        <v>61.963125000000005</v>
      </c>
      <c r="O466" s="45">
        <f t="shared" si="157"/>
        <v>1573.8633750000001</v>
      </c>
      <c r="P466" s="288">
        <f t="shared" si="158"/>
        <v>5.5175060838930155E-4</v>
      </c>
    </row>
    <row r="467" spans="1:16" ht="24.9" customHeight="1">
      <c r="A467" s="8" t="str">
        <f>'Pacto original'!A486</f>
        <v>18.3.7</v>
      </c>
      <c r="B467" s="8">
        <f>'Pacto original'!B486</f>
        <v>95745</v>
      </c>
      <c r="C467" s="4" t="str">
        <f>'Pacto original'!C486</f>
        <v>SINAPI</v>
      </c>
      <c r="D467" s="33" t="str">
        <f>'Pacto original'!D486</f>
        <v>Eletroduto aço galvanizado, Ø25mm (DN 3/4"), inclusive conexões</v>
      </c>
      <c r="E467" s="8" t="str">
        <f>'Pacto original'!E486</f>
        <v>m</v>
      </c>
      <c r="F467" s="9">
        <f>'Pacto original'!F486</f>
        <v>40.6</v>
      </c>
      <c r="G467" s="49"/>
      <c r="H467" s="14">
        <f t="shared" si="159"/>
        <v>95745</v>
      </c>
      <c r="I467" s="14" t="str">
        <f t="shared" si="160"/>
        <v>SINAPI</v>
      </c>
      <c r="J467" s="33" t="str">
        <f t="shared" si="161"/>
        <v>Eletroduto aço galvanizado, Ø25mm (DN 3/4"), inclusive conexões</v>
      </c>
      <c r="K467" s="8" t="str">
        <f t="shared" si="162"/>
        <v>m</v>
      </c>
      <c r="L467" s="9">
        <v>40.6</v>
      </c>
      <c r="M467" s="45">
        <v>26.01</v>
      </c>
      <c r="N467" s="45">
        <f t="shared" si="156"/>
        <v>34.138125000000002</v>
      </c>
      <c r="O467" s="45">
        <f t="shared" si="157"/>
        <v>1386.0078750000002</v>
      </c>
      <c r="P467" s="288">
        <f t="shared" si="158"/>
        <v>4.858939476011462E-4</v>
      </c>
    </row>
    <row r="468" spans="1:16" ht="24.9" customHeight="1">
      <c r="A468" s="8" t="str">
        <f>'Pacto original'!A487</f>
        <v>18.3.8</v>
      </c>
      <c r="B468" s="8">
        <v>98111</v>
      </c>
      <c r="C468" s="4" t="str">
        <f>'Pacto original'!C487</f>
        <v>SINAPI</v>
      </c>
      <c r="D468" s="33" t="str">
        <f>'Pacto original'!D487</f>
        <v>Caixa de passagem 30x30cm em alvenaria com tampa de ferro fundido tipo leve</v>
      </c>
      <c r="E468" s="8" t="str">
        <f>'Pacto original'!E487</f>
        <v>un</v>
      </c>
      <c r="F468" s="9">
        <f>'Pacto original'!F487</f>
        <v>14</v>
      </c>
      <c r="G468" s="49"/>
      <c r="H468" s="14">
        <f t="shared" si="159"/>
        <v>98111</v>
      </c>
      <c r="I468" s="14" t="str">
        <f t="shared" si="160"/>
        <v>SINAPI</v>
      </c>
      <c r="J468" s="33" t="str">
        <f t="shared" si="161"/>
        <v>Caixa de passagem 30x30cm em alvenaria com tampa de ferro fundido tipo leve</v>
      </c>
      <c r="K468" s="8" t="str">
        <f t="shared" si="162"/>
        <v>un</v>
      </c>
      <c r="L468" s="9">
        <v>14</v>
      </c>
      <c r="M468" s="45">
        <v>46.14</v>
      </c>
      <c r="N468" s="45">
        <f t="shared" si="156"/>
        <v>60.558750000000003</v>
      </c>
      <c r="O468" s="45">
        <f t="shared" si="157"/>
        <v>847.82249999999999</v>
      </c>
      <c r="P468" s="288">
        <f t="shared" si="158"/>
        <v>2.9722184759597612E-4</v>
      </c>
    </row>
    <row r="469" spans="1:16" ht="24.9" customHeight="1">
      <c r="A469" s="8" t="str">
        <f>'Pacto original'!A488</f>
        <v>18.3.9</v>
      </c>
      <c r="B469" s="8">
        <f>'Pacto original'!B488</f>
        <v>100556</v>
      </c>
      <c r="C469" s="4" t="str">
        <f>'Pacto original'!C488</f>
        <v>SINAPI</v>
      </c>
      <c r="D469" s="33" t="str">
        <f>'Pacto original'!D488</f>
        <v>Caixa de passagem de sobrepor no teto PVC 100x100x80mm</v>
      </c>
      <c r="E469" s="8" t="str">
        <f>'Pacto original'!E488</f>
        <v>un</v>
      </c>
      <c r="F469" s="9">
        <f>'Pacto original'!F488</f>
        <v>2</v>
      </c>
      <c r="G469" s="49"/>
      <c r="H469" s="14">
        <f t="shared" si="159"/>
        <v>100556</v>
      </c>
      <c r="I469" s="14" t="str">
        <f t="shared" si="160"/>
        <v>SINAPI</v>
      </c>
      <c r="J469" s="33" t="str">
        <f t="shared" si="161"/>
        <v>Caixa de passagem de sobrepor no teto PVC 100x100x80mm</v>
      </c>
      <c r="K469" s="8" t="str">
        <f t="shared" si="162"/>
        <v>un</v>
      </c>
      <c r="L469" s="9">
        <v>2</v>
      </c>
      <c r="M469" s="45">
        <v>36.130000000000003</v>
      </c>
      <c r="N469" s="45">
        <f t="shared" si="156"/>
        <v>47.420625000000001</v>
      </c>
      <c r="O469" s="45">
        <f t="shared" si="157"/>
        <v>94.841250000000002</v>
      </c>
      <c r="P469" s="288">
        <f t="shared" si="158"/>
        <v>3.3248576858141737E-5</v>
      </c>
    </row>
    <row r="470" spans="1:16" ht="24.9" customHeight="1">
      <c r="A470" s="8" t="str">
        <f>'Pacto original'!A489</f>
        <v>18.3.10</v>
      </c>
      <c r="B470" s="8">
        <f>'Pacto original'!B489</f>
        <v>91940</v>
      </c>
      <c r="C470" s="4" t="str">
        <f>'Pacto original'!C489</f>
        <v>SINAPI</v>
      </c>
      <c r="D470" s="33" t="str">
        <f>'Pacto original'!D489</f>
        <v>Caixa de passagem PVC 4x2"</v>
      </c>
      <c r="E470" s="8" t="str">
        <f>'Pacto original'!E489</f>
        <v>un</v>
      </c>
      <c r="F470" s="9">
        <f>'Pacto original'!F489</f>
        <v>279</v>
      </c>
      <c r="G470" s="49"/>
      <c r="H470" s="14">
        <f t="shared" si="159"/>
        <v>91940</v>
      </c>
      <c r="I470" s="14" t="str">
        <f t="shared" si="160"/>
        <v>SINAPI</v>
      </c>
      <c r="J470" s="33" t="str">
        <f t="shared" si="161"/>
        <v>Caixa de passagem PVC 4x2"</v>
      </c>
      <c r="K470" s="8" t="str">
        <f t="shared" si="162"/>
        <v>un</v>
      </c>
      <c r="L470" s="9">
        <v>279</v>
      </c>
      <c r="M470" s="45">
        <v>16.13</v>
      </c>
      <c r="N470" s="45">
        <f t="shared" si="156"/>
        <v>21.170624999999998</v>
      </c>
      <c r="O470" s="45">
        <f t="shared" si="157"/>
        <v>5906.604374999999</v>
      </c>
      <c r="P470" s="288">
        <f t="shared" si="158"/>
        <v>2.0706832684388248E-3</v>
      </c>
    </row>
    <row r="471" spans="1:16" ht="24.9" customHeight="1">
      <c r="A471" s="8" t="str">
        <f>'Pacto original'!A490</f>
        <v>18.3.11</v>
      </c>
      <c r="B471" s="8">
        <f>'Pacto original'!B490</f>
        <v>91937</v>
      </c>
      <c r="C471" s="4" t="str">
        <f>'Pacto original'!C490</f>
        <v>SINAPI</v>
      </c>
      <c r="D471" s="33" t="str">
        <f>'Pacto original'!D490</f>
        <v xml:space="preserve">Caixa de passagem PVC octogonal 3" </v>
      </c>
      <c r="E471" s="8" t="str">
        <f>'Pacto original'!E490</f>
        <v>un</v>
      </c>
      <c r="F471" s="9">
        <f>'Pacto original'!F490</f>
        <v>168</v>
      </c>
      <c r="G471" s="49"/>
      <c r="H471" s="14">
        <f t="shared" si="159"/>
        <v>91937</v>
      </c>
      <c r="I471" s="14" t="str">
        <f t="shared" si="160"/>
        <v>SINAPI</v>
      </c>
      <c r="J471" s="33" t="str">
        <f t="shared" si="161"/>
        <v xml:space="preserve">Caixa de passagem PVC octogonal 3" </v>
      </c>
      <c r="K471" s="8" t="str">
        <f t="shared" si="162"/>
        <v>un</v>
      </c>
      <c r="L471" s="9">
        <v>168</v>
      </c>
      <c r="M471" s="45">
        <v>14.4</v>
      </c>
      <c r="N471" s="45">
        <f t="shared" si="156"/>
        <v>18.899999999999999</v>
      </c>
      <c r="O471" s="45">
        <f t="shared" si="157"/>
        <v>3175.2</v>
      </c>
      <c r="P471" s="288">
        <f t="shared" si="158"/>
        <v>1.1131325371604827E-3</v>
      </c>
    </row>
    <row r="472" spans="1:16" ht="24.9" customHeight="1">
      <c r="A472" s="8" t="str">
        <f>'Pacto original'!A491</f>
        <v>18.4</v>
      </c>
      <c r="B472" s="8"/>
      <c r="C472" s="4"/>
      <c r="D472" s="35" t="str">
        <f>'Pacto original'!D491</f>
        <v>CABOS E FIOS (CONDUTORES)</v>
      </c>
      <c r="E472" s="8"/>
      <c r="F472" s="9"/>
      <c r="G472" s="49"/>
      <c r="H472" s="14"/>
      <c r="I472" s="14"/>
      <c r="J472" s="35" t="str">
        <f t="shared" si="161"/>
        <v>CABOS E FIOS (CONDUTORES)</v>
      </c>
      <c r="K472" s="8"/>
      <c r="L472" s="9"/>
      <c r="M472" s="213"/>
      <c r="N472" s="213"/>
      <c r="O472" s="213"/>
      <c r="P472" s="288"/>
    </row>
    <row r="473" spans="1:16" ht="24.9" customHeight="1">
      <c r="A473" s="8" t="str">
        <f>'Pacto original'!A492</f>
        <v>18.4.1</v>
      </c>
      <c r="B473" s="8">
        <f>'Pacto original'!B492</f>
        <v>91926</v>
      </c>
      <c r="C473" s="4" t="str">
        <f>'Pacto original'!C492</f>
        <v>SINAPI</v>
      </c>
      <c r="D473" s="33" t="str">
        <f>'Pacto original'!D492</f>
        <v>Condutor de cobre flexivel isolado, 2,5 mm², antichamas,
450/750 V</v>
      </c>
      <c r="E473" s="8" t="str">
        <f>'Pacto original'!E492</f>
        <v>m</v>
      </c>
      <c r="F473" s="9">
        <f>'Pacto original'!F492</f>
        <v>8267.9</v>
      </c>
      <c r="G473" s="49"/>
      <c r="H473" s="14">
        <f t="shared" si="159"/>
        <v>91926</v>
      </c>
      <c r="I473" s="14" t="str">
        <f t="shared" si="160"/>
        <v>SINAPI</v>
      </c>
      <c r="J473" s="33" t="str">
        <f t="shared" si="161"/>
        <v>Condutor de cobre flexivel isolado, 2,5 mm², antichamas,
450/750 V</v>
      </c>
      <c r="K473" s="8" t="str">
        <f t="shared" si="162"/>
        <v>m</v>
      </c>
      <c r="L473" s="9">
        <v>8267.9</v>
      </c>
      <c r="M473" s="45">
        <v>3.69</v>
      </c>
      <c r="N473" s="45">
        <f t="shared" si="156"/>
        <v>4.8431249999999997</v>
      </c>
      <c r="O473" s="45">
        <f t="shared" si="157"/>
        <v>40042.473187499992</v>
      </c>
      <c r="P473" s="288">
        <f t="shared" si="158"/>
        <v>1.4037723536590599E-2</v>
      </c>
    </row>
    <row r="474" spans="1:16" ht="24.9" customHeight="1">
      <c r="A474" s="8" t="str">
        <f>'Pacto original'!A493</f>
        <v>18.4.2</v>
      </c>
      <c r="B474" s="8">
        <f>'Pacto original'!B493</f>
        <v>91928</v>
      </c>
      <c r="C474" s="4" t="str">
        <f>'Pacto original'!C493</f>
        <v>SINAPI</v>
      </c>
      <c r="D474" s="33" t="str">
        <f>'Pacto original'!D493</f>
        <v>Condutor de cobre flexivel isolado, 4,0 mm², antichamas, 450/750V</v>
      </c>
      <c r="E474" s="8" t="str">
        <f>'Pacto original'!E493</f>
        <v>m</v>
      </c>
      <c r="F474" s="9">
        <f>'Pacto original'!F493</f>
        <v>266.5</v>
      </c>
      <c r="G474" s="49"/>
      <c r="H474" s="14">
        <f t="shared" si="159"/>
        <v>91928</v>
      </c>
      <c r="I474" s="14" t="str">
        <f t="shared" si="160"/>
        <v>SINAPI</v>
      </c>
      <c r="J474" s="33" t="str">
        <f t="shared" si="161"/>
        <v>Condutor de cobre flexivel isolado, 4,0 mm², antichamas, 450/750V</v>
      </c>
      <c r="K474" s="8" t="str">
        <f t="shared" si="162"/>
        <v>m</v>
      </c>
      <c r="L474" s="9">
        <v>266.5</v>
      </c>
      <c r="M474" s="45">
        <v>5.7</v>
      </c>
      <c r="N474" s="45">
        <f t="shared" si="156"/>
        <v>7.4812500000000002</v>
      </c>
      <c r="O474" s="45">
        <f t="shared" si="157"/>
        <v>1993.753125</v>
      </c>
      <c r="P474" s="288">
        <f t="shared" si="158"/>
        <v>6.9895171154663992E-4</v>
      </c>
    </row>
    <row r="475" spans="1:16" ht="24.9" customHeight="1">
      <c r="A475" s="8" t="str">
        <f>'Pacto original'!A494</f>
        <v>18.4.3</v>
      </c>
      <c r="B475" s="8">
        <f>'Pacto original'!B494</f>
        <v>91930</v>
      </c>
      <c r="C475" s="4" t="str">
        <f>'Pacto original'!C494</f>
        <v>SINAPI</v>
      </c>
      <c r="D475" s="33" t="str">
        <f>'Pacto original'!D494</f>
        <v>Condutor de cobre flexivel isolado, 6,0 mm², antichamas, 450/750 V</v>
      </c>
      <c r="E475" s="8" t="str">
        <f>'Pacto original'!E494</f>
        <v>m</v>
      </c>
      <c r="F475" s="9">
        <f>'Pacto original'!F494</f>
        <v>1087.4000000000001</v>
      </c>
      <c r="G475" s="49"/>
      <c r="H475" s="14">
        <f t="shared" si="159"/>
        <v>91930</v>
      </c>
      <c r="I475" s="14" t="str">
        <f t="shared" si="160"/>
        <v>SINAPI</v>
      </c>
      <c r="J475" s="33" t="str">
        <f t="shared" si="161"/>
        <v>Condutor de cobre flexivel isolado, 6,0 mm², antichamas, 450/750 V</v>
      </c>
      <c r="K475" s="8" t="str">
        <f t="shared" si="162"/>
        <v>m</v>
      </c>
      <c r="L475" s="9">
        <v>1087.4000000000001</v>
      </c>
      <c r="M475" s="45">
        <v>7.95</v>
      </c>
      <c r="N475" s="45">
        <f t="shared" si="156"/>
        <v>10.434374999999999</v>
      </c>
      <c r="O475" s="45">
        <f t="shared" si="157"/>
        <v>11346.339375</v>
      </c>
      <c r="P475" s="288">
        <f t="shared" si="158"/>
        <v>3.9776957470325129E-3</v>
      </c>
    </row>
    <row r="476" spans="1:16" ht="24.9" customHeight="1">
      <c r="A476" s="8" t="str">
        <f>'Pacto original'!A495</f>
        <v>18.4.4</v>
      </c>
      <c r="B476" s="8">
        <f>'Pacto original'!B495</f>
        <v>91932</v>
      </c>
      <c r="C476" s="4" t="str">
        <f>'Pacto original'!C495</f>
        <v>SINAPI</v>
      </c>
      <c r="D476" s="33" t="str">
        <f>'Pacto original'!D495</f>
        <v>Condutor de cobre flexivel isolado, 10,0 mm², antichamas, 450/750V</v>
      </c>
      <c r="E476" s="8" t="str">
        <f>'Pacto original'!E495</f>
        <v>m</v>
      </c>
      <c r="F476" s="9">
        <f>'Pacto original'!F495</f>
        <v>555.29999999999995</v>
      </c>
      <c r="G476" s="49"/>
      <c r="H476" s="14">
        <f t="shared" si="159"/>
        <v>91932</v>
      </c>
      <c r="I476" s="14" t="str">
        <f t="shared" si="160"/>
        <v>SINAPI</v>
      </c>
      <c r="J476" s="33" t="str">
        <f t="shared" si="161"/>
        <v>Condutor de cobre flexivel isolado, 10,0 mm², antichamas, 450/750V</v>
      </c>
      <c r="K476" s="8" t="str">
        <f t="shared" si="162"/>
        <v>m</v>
      </c>
      <c r="L476" s="9">
        <v>555.29999999999995</v>
      </c>
      <c r="M476" s="45">
        <v>14.23</v>
      </c>
      <c r="N476" s="45">
        <f t="shared" si="156"/>
        <v>18.676875000000003</v>
      </c>
      <c r="O476" s="45">
        <f t="shared" si="157"/>
        <v>10371.2686875</v>
      </c>
      <c r="P476" s="288">
        <f t="shared" si="158"/>
        <v>3.6358643952160317E-3</v>
      </c>
    </row>
    <row r="477" spans="1:16" ht="24.9" customHeight="1">
      <c r="A477" s="8" t="str">
        <f>'Pacto original'!A496</f>
        <v>18.4.5</v>
      </c>
      <c r="B477" s="8">
        <f>'Pacto original'!B496</f>
        <v>91934</v>
      </c>
      <c r="C477" s="4" t="str">
        <f>'Pacto original'!C496</f>
        <v>SINAPI</v>
      </c>
      <c r="D477" s="33" t="str">
        <f>'Pacto original'!D496</f>
        <v>Condutor de cobre flexivel isolado, 16,0 mm², antichamas, 450/750V</v>
      </c>
      <c r="E477" s="8" t="str">
        <f>'Pacto original'!E496</f>
        <v>m</v>
      </c>
      <c r="F477" s="9">
        <f>'Pacto original'!F496</f>
        <v>299.89999999999998</v>
      </c>
      <c r="G477" s="49"/>
      <c r="H477" s="14">
        <f t="shared" si="159"/>
        <v>91934</v>
      </c>
      <c r="I477" s="14" t="str">
        <f t="shared" si="160"/>
        <v>SINAPI</v>
      </c>
      <c r="J477" s="33" t="str">
        <f t="shared" si="161"/>
        <v>Condutor de cobre flexivel isolado, 16,0 mm², antichamas, 450/750V</v>
      </c>
      <c r="K477" s="8" t="str">
        <f t="shared" si="162"/>
        <v>m</v>
      </c>
      <c r="L477" s="9">
        <v>299.89999999999998</v>
      </c>
      <c r="M477" s="45">
        <v>20.56</v>
      </c>
      <c r="N477" s="45">
        <f t="shared" si="156"/>
        <v>26.984999999999999</v>
      </c>
      <c r="O477" s="45">
        <f t="shared" si="157"/>
        <v>8092.8014999999996</v>
      </c>
      <c r="P477" s="288">
        <f t="shared" si="158"/>
        <v>2.8371002350816199E-3</v>
      </c>
    </row>
    <row r="478" spans="1:16" ht="24.9" customHeight="1">
      <c r="A478" s="8" t="str">
        <f>'Pacto original'!A497</f>
        <v>18.4.6</v>
      </c>
      <c r="B478" s="8">
        <v>92984</v>
      </c>
      <c r="C478" s="4" t="str">
        <f>'Pacto original'!C497</f>
        <v>SINAPI</v>
      </c>
      <c r="D478" s="33" t="str">
        <f>'Pacto original'!D497</f>
        <v>Condutor de cobre flexivel isolado, 25,0 mm², antichamas, 450/750V</v>
      </c>
      <c r="E478" s="8" t="str">
        <f>'Pacto original'!E497</f>
        <v>m</v>
      </c>
      <c r="F478" s="9">
        <f>'Pacto original'!F497</f>
        <v>196.5</v>
      </c>
      <c r="G478" s="49"/>
      <c r="H478" s="14">
        <f t="shared" si="159"/>
        <v>92984</v>
      </c>
      <c r="I478" s="14" t="str">
        <f t="shared" si="160"/>
        <v>SINAPI</v>
      </c>
      <c r="J478" s="33" t="str">
        <f t="shared" si="161"/>
        <v>Condutor de cobre flexivel isolado, 25,0 mm², antichamas, 450/750V</v>
      </c>
      <c r="K478" s="8" t="str">
        <f t="shared" si="162"/>
        <v>m</v>
      </c>
      <c r="L478" s="9">
        <v>196.5</v>
      </c>
      <c r="M478" s="45">
        <v>23.5</v>
      </c>
      <c r="N478" s="45">
        <f t="shared" si="156"/>
        <v>30.84375</v>
      </c>
      <c r="O478" s="45">
        <f t="shared" si="157"/>
        <v>6060.796875</v>
      </c>
      <c r="P478" s="288">
        <f t="shared" si="158"/>
        <v>2.1247386629765289E-3</v>
      </c>
    </row>
    <row r="479" spans="1:16" ht="24.9" customHeight="1">
      <c r="A479" s="8" t="str">
        <f>'Pacto original'!A498</f>
        <v>18.4.7</v>
      </c>
      <c r="B479" s="8">
        <v>92988</v>
      </c>
      <c r="C479" s="4" t="str">
        <f>'Pacto original'!C498</f>
        <v>SINAPI</v>
      </c>
      <c r="D479" s="33" t="str">
        <f>'Pacto original'!D498</f>
        <v>Condutor de cobre flexivel isolado, 50,0 mm², antichamas, 450/750V</v>
      </c>
      <c r="E479" s="8" t="str">
        <f>'Pacto original'!E498</f>
        <v>m</v>
      </c>
      <c r="F479" s="9">
        <f>'Pacto original'!F498</f>
        <v>607.20000000000005</v>
      </c>
      <c r="G479" s="49"/>
      <c r="H479" s="14">
        <f t="shared" si="159"/>
        <v>92988</v>
      </c>
      <c r="I479" s="14" t="str">
        <f t="shared" si="160"/>
        <v>SINAPI</v>
      </c>
      <c r="J479" s="33" t="str">
        <f t="shared" si="161"/>
        <v>Condutor de cobre flexivel isolado, 50,0 mm², antichamas, 450/750V</v>
      </c>
      <c r="K479" s="8" t="str">
        <f t="shared" si="162"/>
        <v>m</v>
      </c>
      <c r="L479" s="9">
        <v>607.20000000000005</v>
      </c>
      <c r="M479" s="45">
        <v>47.1</v>
      </c>
      <c r="N479" s="45">
        <f t="shared" si="156"/>
        <v>61.818750000000001</v>
      </c>
      <c r="O479" s="45">
        <f t="shared" si="157"/>
        <v>37536.345000000001</v>
      </c>
      <c r="P479" s="288">
        <f t="shared" si="158"/>
        <v>1.3159148068021291E-2</v>
      </c>
    </row>
    <row r="480" spans="1:16" ht="24.9" customHeight="1">
      <c r="A480" s="8" t="str">
        <f>'Pacto original'!A499</f>
        <v>18.4.8</v>
      </c>
      <c r="B480" s="8">
        <v>92992</v>
      </c>
      <c r="C480" s="4" t="str">
        <f>'Pacto original'!C499</f>
        <v>SINAPI</v>
      </c>
      <c r="D480" s="33" t="str">
        <f>'Pacto original'!D499</f>
        <v>Condutor de cobre flexivel isolado, 95,0 mm², antichamas, 450/750V</v>
      </c>
      <c r="E480" s="8" t="str">
        <f>'Pacto original'!E499</f>
        <v>m</v>
      </c>
      <c r="F480" s="9">
        <f>'Pacto original'!F499</f>
        <v>59.8</v>
      </c>
      <c r="G480" s="49"/>
      <c r="H480" s="14">
        <f t="shared" si="159"/>
        <v>92992</v>
      </c>
      <c r="I480" s="14" t="str">
        <f t="shared" si="160"/>
        <v>SINAPI</v>
      </c>
      <c r="J480" s="33" t="str">
        <f t="shared" si="161"/>
        <v>Condutor de cobre flexivel isolado, 95,0 mm², antichamas, 450/750V</v>
      </c>
      <c r="K480" s="8" t="str">
        <f t="shared" si="162"/>
        <v>m</v>
      </c>
      <c r="L480" s="9">
        <v>59.8</v>
      </c>
      <c r="M480" s="45">
        <v>84.28</v>
      </c>
      <c r="N480" s="45">
        <f t="shared" si="156"/>
        <v>110.61750000000001</v>
      </c>
      <c r="O480" s="45">
        <f t="shared" si="157"/>
        <v>6614.9265000000005</v>
      </c>
      <c r="P480" s="288">
        <f t="shared" si="158"/>
        <v>2.3190003521274603E-3</v>
      </c>
    </row>
    <row r="481" spans="1:16" ht="24.9" customHeight="1">
      <c r="A481" s="8" t="str">
        <f>'Pacto original'!A500</f>
        <v>18.4.9</v>
      </c>
      <c r="B481" s="8">
        <v>92996</v>
      </c>
      <c r="C481" s="4" t="str">
        <f>'Pacto original'!C500</f>
        <v>SINAPI</v>
      </c>
      <c r="D481" s="33" t="str">
        <f>'Pacto original'!D500</f>
        <v>Condutor de cobre flexivel isolado, 150,0 mm², antichamas, 450/750V</v>
      </c>
      <c r="E481" s="8" t="str">
        <f>'Pacto original'!E500</f>
        <v>m</v>
      </c>
      <c r="F481" s="9">
        <f>'Pacto original'!F500</f>
        <v>184.3</v>
      </c>
      <c r="G481" s="49"/>
      <c r="H481" s="14">
        <f t="shared" si="159"/>
        <v>92996</v>
      </c>
      <c r="I481" s="14" t="str">
        <f t="shared" si="160"/>
        <v>SINAPI</v>
      </c>
      <c r="J481" s="33" t="str">
        <f t="shared" si="161"/>
        <v>Condutor de cobre flexivel isolado, 150,0 mm², antichamas, 450/750V</v>
      </c>
      <c r="K481" s="8" t="str">
        <f t="shared" si="162"/>
        <v>m</v>
      </c>
      <c r="L481" s="9">
        <v>184.3</v>
      </c>
      <c r="M481" s="45">
        <v>132.49</v>
      </c>
      <c r="N481" s="45">
        <f t="shared" si="156"/>
        <v>173.893125</v>
      </c>
      <c r="O481" s="45">
        <f t="shared" si="157"/>
        <v>32048.502937500001</v>
      </c>
      <c r="P481" s="288">
        <f t="shared" si="158"/>
        <v>1.1235270656026253E-2</v>
      </c>
    </row>
    <row r="482" spans="1:16" ht="24.9" customHeight="1">
      <c r="A482" s="8" t="str">
        <f>'Pacto original'!A501</f>
        <v>18.5</v>
      </c>
      <c r="B482" s="8"/>
      <c r="C482" s="4"/>
      <c r="D482" s="35" t="str">
        <f>'Pacto original'!D501</f>
        <v>ELETROCALHAS</v>
      </c>
      <c r="E482" s="8"/>
      <c r="F482" s="9"/>
      <c r="G482" s="49"/>
      <c r="H482" s="14"/>
      <c r="I482" s="14"/>
      <c r="J482" s="35" t="str">
        <f t="shared" si="161"/>
        <v>ELETROCALHAS</v>
      </c>
      <c r="K482" s="8"/>
      <c r="L482" s="9"/>
      <c r="M482" s="213"/>
      <c r="N482" s="213"/>
      <c r="O482" s="213"/>
      <c r="P482" s="288"/>
    </row>
    <row r="483" spans="1:16" ht="24.9" customHeight="1">
      <c r="A483" s="8" t="str">
        <f>'Pacto original'!A502</f>
        <v>18.5.1</v>
      </c>
      <c r="B483" s="8" t="s">
        <v>1190</v>
      </c>
      <c r="C483" s="4" t="str">
        <f>'Pacto original'!C502</f>
        <v>SEINFRA</v>
      </c>
      <c r="D483" s="33" t="str">
        <f>'Pacto original'!D502</f>
        <v>Eletrocalha lisa tipo U 150x75mm com tampa, inclusive conexões</v>
      </c>
      <c r="E483" s="8" t="str">
        <f>'Pacto original'!E502</f>
        <v>m</v>
      </c>
      <c r="F483" s="9">
        <f>'Pacto original'!F502</f>
        <v>86.1</v>
      </c>
      <c r="G483" s="49"/>
      <c r="H483" s="14" t="str">
        <f t="shared" si="159"/>
        <v>ED-19512</v>
      </c>
      <c r="I483" s="14" t="str">
        <f t="shared" si="160"/>
        <v>SEINFRA</v>
      </c>
      <c r="J483" s="33" t="str">
        <f t="shared" si="161"/>
        <v>Eletrocalha lisa tipo U 150x75mm com tampa, inclusive conexões</v>
      </c>
      <c r="K483" s="8" t="str">
        <f t="shared" si="162"/>
        <v>m</v>
      </c>
      <c r="L483" s="9">
        <v>86.1</v>
      </c>
      <c r="M483" s="45">
        <v>101.56</v>
      </c>
      <c r="N483" s="45">
        <f t="shared" si="156"/>
        <v>133.29750000000001</v>
      </c>
      <c r="O483" s="45">
        <f t="shared" si="157"/>
        <v>11476.91475</v>
      </c>
      <c r="P483" s="288">
        <f t="shared" si="158"/>
        <v>4.02347166617601E-3</v>
      </c>
    </row>
    <row r="484" spans="1:16" ht="24.9" customHeight="1">
      <c r="A484" s="8" t="str">
        <f>'Pacto original'!A503</f>
        <v>18.6</v>
      </c>
      <c r="B484" s="8"/>
      <c r="C484" s="4"/>
      <c r="D484" s="35" t="str">
        <f>'Pacto original'!D503</f>
        <v>ILUMINAÇÃO E TOMADAS</v>
      </c>
      <c r="E484" s="8"/>
      <c r="F484" s="9"/>
      <c r="G484" s="49"/>
      <c r="H484" s="14"/>
      <c r="I484" s="14"/>
      <c r="J484" s="35" t="str">
        <f t="shared" si="161"/>
        <v>ILUMINAÇÃO E TOMADAS</v>
      </c>
      <c r="K484" s="8"/>
      <c r="L484" s="9"/>
      <c r="M484" s="213"/>
      <c r="N484" s="213"/>
      <c r="O484" s="213"/>
      <c r="P484" s="288"/>
    </row>
    <row r="485" spans="1:16" ht="24.9" customHeight="1">
      <c r="A485" s="8" t="str">
        <f>'Pacto original'!A504</f>
        <v>18.6.1</v>
      </c>
      <c r="B485" s="8">
        <f>'Pacto original'!B504</f>
        <v>91996</v>
      </c>
      <c r="C485" s="4" t="str">
        <f>'Pacto original'!C504</f>
        <v>SINAPI</v>
      </c>
      <c r="D485" s="33" t="str">
        <f>'Pacto original'!D504</f>
        <v>Tomada universal, 10A, cor branca, completa</v>
      </c>
      <c r="E485" s="8" t="str">
        <f>'Pacto original'!E504</f>
        <v>un</v>
      </c>
      <c r="F485" s="9">
        <f>'Pacto original'!F504</f>
        <v>143</v>
      </c>
      <c r="G485" s="49"/>
      <c r="H485" s="14">
        <f t="shared" si="159"/>
        <v>91996</v>
      </c>
      <c r="I485" s="14" t="str">
        <f t="shared" si="160"/>
        <v>SINAPI</v>
      </c>
      <c r="J485" s="33" t="str">
        <f t="shared" si="161"/>
        <v>Tomada universal, 10A, cor branca, completa</v>
      </c>
      <c r="K485" s="8" t="str">
        <f t="shared" si="162"/>
        <v>un</v>
      </c>
      <c r="L485" s="9">
        <v>143</v>
      </c>
      <c r="M485" s="45">
        <v>31.59</v>
      </c>
      <c r="N485" s="45">
        <f t="shared" si="156"/>
        <v>41.461874999999999</v>
      </c>
      <c r="O485" s="45">
        <f t="shared" si="157"/>
        <v>5929.0481250000003</v>
      </c>
      <c r="P485" s="288">
        <f t="shared" si="158"/>
        <v>2.0785513927714327E-3</v>
      </c>
    </row>
    <row r="486" spans="1:16" ht="24.9" customHeight="1">
      <c r="A486" s="8" t="str">
        <f>'Pacto original'!A505</f>
        <v>18.6.2</v>
      </c>
      <c r="B486" s="8">
        <f>'Pacto original'!B505</f>
        <v>91997</v>
      </c>
      <c r="C486" s="4" t="str">
        <f>'Pacto original'!C505</f>
        <v>SINAPI</v>
      </c>
      <c r="D486" s="33" t="str">
        <f>'Pacto original'!D505</f>
        <v>Tomada universal, 20A, cor branca, completa</v>
      </c>
      <c r="E486" s="8" t="str">
        <f>'Pacto original'!E505</f>
        <v>un</v>
      </c>
      <c r="F486" s="9">
        <f>'Pacto original'!F505</f>
        <v>34</v>
      </c>
      <c r="G486" s="49"/>
      <c r="H486" s="14">
        <f t="shared" si="159"/>
        <v>91997</v>
      </c>
      <c r="I486" s="14" t="str">
        <f t="shared" si="160"/>
        <v>SINAPI</v>
      </c>
      <c r="J486" s="33" t="str">
        <f t="shared" si="161"/>
        <v>Tomada universal, 20A, cor branca, completa</v>
      </c>
      <c r="K486" s="8" t="str">
        <f t="shared" si="162"/>
        <v>un</v>
      </c>
      <c r="L486" s="9">
        <v>34</v>
      </c>
      <c r="M486" s="45">
        <v>33.659999999999997</v>
      </c>
      <c r="N486" s="45">
        <f t="shared" si="156"/>
        <v>44.178749999999994</v>
      </c>
      <c r="O486" s="45">
        <f t="shared" si="157"/>
        <v>1502.0774999999999</v>
      </c>
      <c r="P486" s="288">
        <f t="shared" si="158"/>
        <v>5.2658457375493665E-4</v>
      </c>
    </row>
    <row r="487" spans="1:16" ht="24.9" customHeight="1">
      <c r="A487" s="8" t="str">
        <f>'Pacto original'!A506</f>
        <v>18.6.3</v>
      </c>
      <c r="B487" s="8">
        <f>'Pacto original'!B506</f>
        <v>92002</v>
      </c>
      <c r="C487" s="4" t="str">
        <f>'Pacto original'!C506</f>
        <v>SINAPI</v>
      </c>
      <c r="D487" s="33" t="str">
        <f>'Pacto original'!D506</f>
        <v>Tomada dupla 10A, completa</v>
      </c>
      <c r="E487" s="8" t="str">
        <f>'Pacto original'!E506</f>
        <v>un</v>
      </c>
      <c r="F487" s="9">
        <f>'Pacto original'!F506</f>
        <v>6</v>
      </c>
      <c r="G487" s="49"/>
      <c r="H487" s="14">
        <f t="shared" si="159"/>
        <v>92002</v>
      </c>
      <c r="I487" s="14" t="str">
        <f t="shared" si="160"/>
        <v>SINAPI</v>
      </c>
      <c r="J487" s="33" t="str">
        <f t="shared" si="161"/>
        <v>Tomada dupla 10A, completa</v>
      </c>
      <c r="K487" s="8" t="str">
        <f t="shared" si="162"/>
        <v>un</v>
      </c>
      <c r="L487" s="9">
        <v>6</v>
      </c>
      <c r="M487" s="45">
        <v>40.520000000000003</v>
      </c>
      <c r="N487" s="45">
        <f t="shared" si="156"/>
        <v>53.182500000000005</v>
      </c>
      <c r="O487" s="45">
        <f t="shared" si="157"/>
        <v>319.09500000000003</v>
      </c>
      <c r="P487" s="288">
        <f t="shared" si="158"/>
        <v>1.1186540279202074E-4</v>
      </c>
    </row>
    <row r="488" spans="1:16" ht="24.9" customHeight="1">
      <c r="A488" s="8" t="str">
        <f>'Pacto original'!A507</f>
        <v>18.6.4</v>
      </c>
      <c r="B488" s="8">
        <f>'Pacto original'!B507</f>
        <v>92023</v>
      </c>
      <c r="C488" s="4" t="str">
        <f>'Pacto original'!C507</f>
        <v>SINAPI</v>
      </c>
      <c r="D488" s="33" t="str">
        <f>'Pacto original'!D507</f>
        <v>Interruptor 1 tecla simples e tomada</v>
      </c>
      <c r="E488" s="8" t="str">
        <f>'Pacto original'!E507</f>
        <v>un</v>
      </c>
      <c r="F488" s="9">
        <f>'Pacto original'!F507</f>
        <v>37</v>
      </c>
      <c r="G488" s="49"/>
      <c r="H488" s="14">
        <f t="shared" si="159"/>
        <v>92023</v>
      </c>
      <c r="I488" s="14" t="str">
        <f t="shared" si="160"/>
        <v>SINAPI</v>
      </c>
      <c r="J488" s="33" t="str">
        <f t="shared" si="161"/>
        <v>Interruptor 1 tecla simples e tomada</v>
      </c>
      <c r="K488" s="8" t="str">
        <f t="shared" si="162"/>
        <v>un</v>
      </c>
      <c r="L488" s="9">
        <v>37</v>
      </c>
      <c r="M488" s="45">
        <v>45.59</v>
      </c>
      <c r="N488" s="45">
        <f t="shared" si="156"/>
        <v>59.836875000000006</v>
      </c>
      <c r="O488" s="45">
        <f t="shared" si="157"/>
        <v>2213.964375</v>
      </c>
      <c r="P488" s="288">
        <f t="shared" si="158"/>
        <v>7.7615135485218961E-4</v>
      </c>
    </row>
    <row r="489" spans="1:16" ht="24.9" customHeight="1">
      <c r="A489" s="8" t="str">
        <f>'Pacto original'!A508</f>
        <v>18.6.5</v>
      </c>
      <c r="B489" s="8">
        <f>'Pacto original'!B508</f>
        <v>92027</v>
      </c>
      <c r="C489" s="4" t="str">
        <f>'Pacto original'!C508</f>
        <v>SINAPI</v>
      </c>
      <c r="D489" s="33" t="str">
        <f>'Pacto original'!D508</f>
        <v>Interruptor 2 teclas simples e tomada</v>
      </c>
      <c r="E489" s="8" t="str">
        <f>'Pacto original'!E508</f>
        <v>un</v>
      </c>
      <c r="F489" s="9">
        <f>'Pacto original'!F508</f>
        <v>4</v>
      </c>
      <c r="G489" s="49"/>
      <c r="H489" s="14">
        <f t="shared" si="159"/>
        <v>92027</v>
      </c>
      <c r="I489" s="14" t="str">
        <f t="shared" si="160"/>
        <v>SINAPI</v>
      </c>
      <c r="J489" s="33" t="str">
        <f t="shared" si="161"/>
        <v>Interruptor 2 teclas simples e tomada</v>
      </c>
      <c r="K489" s="8" t="str">
        <f t="shared" si="162"/>
        <v>un</v>
      </c>
      <c r="L489" s="9">
        <v>4</v>
      </c>
      <c r="M489" s="45">
        <v>59.83</v>
      </c>
      <c r="N489" s="45">
        <f t="shared" si="156"/>
        <v>78.52687499999999</v>
      </c>
      <c r="O489" s="45">
        <f t="shared" si="157"/>
        <v>314.10749999999996</v>
      </c>
      <c r="P489" s="288">
        <f t="shared" si="158"/>
        <v>1.1011693071810792E-4</v>
      </c>
    </row>
    <row r="490" spans="1:16" ht="24.9" customHeight="1">
      <c r="A490" s="8" t="str">
        <f>'Pacto original'!A509</f>
        <v>18.6.6</v>
      </c>
      <c r="B490" s="8">
        <f>'Pacto original'!B509</f>
        <v>92023</v>
      </c>
      <c r="C490" s="4" t="str">
        <f>'Pacto original'!C509</f>
        <v>SINAPI</v>
      </c>
      <c r="D490" s="33" t="str">
        <f>'Pacto original'!D509</f>
        <v>Interruptor 1 tecla paralela e tomada</v>
      </c>
      <c r="E490" s="8" t="str">
        <f>'Pacto original'!E509</f>
        <v>un</v>
      </c>
      <c r="F490" s="9">
        <f>'Pacto original'!F509</f>
        <v>15</v>
      </c>
      <c r="G490" s="49"/>
      <c r="H490" s="14">
        <f t="shared" si="159"/>
        <v>92023</v>
      </c>
      <c r="I490" s="14" t="str">
        <f t="shared" si="160"/>
        <v>SINAPI</v>
      </c>
      <c r="J490" s="33" t="str">
        <f t="shared" si="161"/>
        <v>Interruptor 1 tecla paralela e tomada</v>
      </c>
      <c r="K490" s="8" t="str">
        <f t="shared" si="162"/>
        <v>un</v>
      </c>
      <c r="L490" s="9">
        <v>15</v>
      </c>
      <c r="M490" s="45">
        <v>45.69</v>
      </c>
      <c r="N490" s="45">
        <f t="shared" si="156"/>
        <v>59.968125000000001</v>
      </c>
      <c r="O490" s="45">
        <f t="shared" si="157"/>
        <v>899.52187500000002</v>
      </c>
      <c r="P490" s="288">
        <f t="shared" si="158"/>
        <v>3.1534614101477216E-4</v>
      </c>
    </row>
    <row r="491" spans="1:16" ht="24.9" customHeight="1">
      <c r="A491" s="8" t="str">
        <f>'Pacto original'!A510</f>
        <v>18.6.7</v>
      </c>
      <c r="B491" s="8">
        <f>'Pacto original'!B510</f>
        <v>91953</v>
      </c>
      <c r="C491" s="4" t="str">
        <f>'Pacto original'!C510</f>
        <v>SINAPI</v>
      </c>
      <c r="D491" s="33" t="str">
        <f>'Pacto original'!D510</f>
        <v>Interruptor 1 tecla simples</v>
      </c>
      <c r="E491" s="8" t="str">
        <f>'Pacto original'!E510</f>
        <v>un</v>
      </c>
      <c r="F491" s="9">
        <f>'Pacto original'!F510</f>
        <v>11</v>
      </c>
      <c r="G491" s="49"/>
      <c r="H491" s="14">
        <f t="shared" si="159"/>
        <v>91953</v>
      </c>
      <c r="I491" s="14" t="str">
        <f t="shared" si="160"/>
        <v>SINAPI</v>
      </c>
      <c r="J491" s="33" t="str">
        <f t="shared" si="161"/>
        <v>Interruptor 1 tecla simples</v>
      </c>
      <c r="K491" s="8" t="str">
        <f t="shared" si="162"/>
        <v>un</v>
      </c>
      <c r="L491" s="9">
        <v>11</v>
      </c>
      <c r="M491" s="45">
        <v>26.87</v>
      </c>
      <c r="N491" s="45">
        <f t="shared" si="156"/>
        <v>35.266874999999999</v>
      </c>
      <c r="O491" s="45">
        <f t="shared" si="157"/>
        <v>387.93562499999996</v>
      </c>
      <c r="P491" s="288">
        <f t="shared" si="158"/>
        <v>1.3599891865431705E-4</v>
      </c>
    </row>
    <row r="492" spans="1:16" ht="24.9" customHeight="1">
      <c r="A492" s="8" t="str">
        <f>'Pacto original'!A511</f>
        <v>18.6.8</v>
      </c>
      <c r="B492" s="8">
        <f>'Pacto original'!B511</f>
        <v>91959</v>
      </c>
      <c r="C492" s="4" t="str">
        <f>'Pacto original'!C511</f>
        <v>SINAPI</v>
      </c>
      <c r="D492" s="33" t="str">
        <f>'Pacto original'!D511</f>
        <v>Interruptor 2 teclas simples</v>
      </c>
      <c r="E492" s="8" t="str">
        <f>'Pacto original'!E511</f>
        <v>un</v>
      </c>
      <c r="F492" s="9">
        <f>'Pacto original'!F511</f>
        <v>4</v>
      </c>
      <c r="G492" s="49"/>
      <c r="H492" s="14">
        <f t="shared" si="159"/>
        <v>91959</v>
      </c>
      <c r="I492" s="14" t="str">
        <f t="shared" si="160"/>
        <v>SINAPI</v>
      </c>
      <c r="J492" s="33" t="str">
        <f t="shared" si="161"/>
        <v>Interruptor 2 teclas simples</v>
      </c>
      <c r="K492" s="8" t="str">
        <f t="shared" si="162"/>
        <v>un</v>
      </c>
      <c r="L492" s="9">
        <v>4</v>
      </c>
      <c r="M492" s="45">
        <v>41.02</v>
      </c>
      <c r="N492" s="45">
        <f t="shared" si="156"/>
        <v>53.838750000000005</v>
      </c>
      <c r="O492" s="45">
        <f t="shared" si="157"/>
        <v>215.35500000000002</v>
      </c>
      <c r="P492" s="288">
        <f t="shared" si="158"/>
        <v>7.5497183654634604E-5</v>
      </c>
    </row>
    <row r="493" spans="1:16" ht="24.9" customHeight="1">
      <c r="A493" s="8" t="str">
        <f>'Pacto original'!A512</f>
        <v>18.6.9</v>
      </c>
      <c r="B493" s="8">
        <f>'Pacto original'!B512</f>
        <v>91967</v>
      </c>
      <c r="C493" s="4" t="str">
        <f>'Pacto original'!C512</f>
        <v>SINAPI</v>
      </c>
      <c r="D493" s="33" t="str">
        <f>'Pacto original'!D512</f>
        <v>Interruptor 3 teclas simples</v>
      </c>
      <c r="E493" s="8" t="str">
        <f>'Pacto original'!E512</f>
        <v>un</v>
      </c>
      <c r="F493" s="9">
        <f>'Pacto original'!F512</f>
        <v>1</v>
      </c>
      <c r="G493" s="49"/>
      <c r="H493" s="14">
        <f t="shared" si="159"/>
        <v>91967</v>
      </c>
      <c r="I493" s="14" t="str">
        <f t="shared" si="160"/>
        <v>SINAPI</v>
      </c>
      <c r="J493" s="33" t="str">
        <f t="shared" si="161"/>
        <v>Interruptor 3 teclas simples</v>
      </c>
      <c r="K493" s="8" t="str">
        <f t="shared" si="162"/>
        <v>un</v>
      </c>
      <c r="L493" s="9">
        <v>1</v>
      </c>
      <c r="M493" s="45">
        <v>55.17</v>
      </c>
      <c r="N493" s="45">
        <f t="shared" si="156"/>
        <v>72.41062500000001</v>
      </c>
      <c r="O493" s="45">
        <f t="shared" si="157"/>
        <v>72.41062500000001</v>
      </c>
      <c r="P493" s="288">
        <f t="shared" si="158"/>
        <v>2.5385053767833927E-5</v>
      </c>
    </row>
    <row r="494" spans="1:16" ht="24.9" customHeight="1">
      <c r="A494" s="8" t="str">
        <f>'Pacto original'!A513</f>
        <v>18.6.10</v>
      </c>
      <c r="B494" s="8">
        <f>'Pacto original'!B513</f>
        <v>91996</v>
      </c>
      <c r="C494" s="4" t="str">
        <f>'Pacto original'!C513</f>
        <v>SINAPI</v>
      </c>
      <c r="D494" s="33" t="str">
        <f>'Pacto original'!D513</f>
        <v>Módulo de saída de fio (para chuveiro)</v>
      </c>
      <c r="E494" s="8" t="str">
        <f>'Pacto original'!E513</f>
        <v>un</v>
      </c>
      <c r="F494" s="9">
        <f>'Pacto original'!F513</f>
        <v>12</v>
      </c>
      <c r="G494" s="49"/>
      <c r="H494" s="14">
        <f t="shared" si="159"/>
        <v>91996</v>
      </c>
      <c r="I494" s="14" t="str">
        <f t="shared" si="160"/>
        <v>SINAPI</v>
      </c>
      <c r="J494" s="33" t="str">
        <f t="shared" si="161"/>
        <v>Módulo de saída de fio (para chuveiro)</v>
      </c>
      <c r="K494" s="8" t="str">
        <f t="shared" si="162"/>
        <v>un</v>
      </c>
      <c r="L494" s="9">
        <v>12</v>
      </c>
      <c r="M494" s="45">
        <v>31.59</v>
      </c>
      <c r="N494" s="45">
        <f t="shared" si="156"/>
        <v>41.461874999999999</v>
      </c>
      <c r="O494" s="45">
        <f t="shared" si="157"/>
        <v>497.54250000000002</v>
      </c>
      <c r="P494" s="288">
        <f t="shared" si="158"/>
        <v>1.7442389309970063E-4</v>
      </c>
    </row>
    <row r="495" spans="1:16" ht="24.9" customHeight="1">
      <c r="A495" s="8" t="str">
        <f>'Pacto original'!A514</f>
        <v>18.6.11</v>
      </c>
      <c r="B495" s="8">
        <f>'Pacto original'!B514</f>
        <v>97586</v>
      </c>
      <c r="C495" s="4" t="str">
        <f>'Pacto original'!C514</f>
        <v>SINAPI</v>
      </c>
      <c r="D495" s="33" t="str">
        <f>'Pacto original'!D514</f>
        <v>Luminárias sobrepor 2x36W completa</v>
      </c>
      <c r="E495" s="8" t="str">
        <f>'Pacto original'!E514</f>
        <v>un</v>
      </c>
      <c r="F495" s="9">
        <f>'Pacto original'!F514</f>
        <v>8</v>
      </c>
      <c r="G495" s="49"/>
      <c r="H495" s="14">
        <f t="shared" si="159"/>
        <v>97586</v>
      </c>
      <c r="I495" s="14" t="str">
        <f t="shared" si="160"/>
        <v>SINAPI</v>
      </c>
      <c r="J495" s="33" t="str">
        <f t="shared" si="161"/>
        <v>Luminárias sobrepor 2x36W completa</v>
      </c>
      <c r="K495" s="8" t="str">
        <f t="shared" si="162"/>
        <v>un</v>
      </c>
      <c r="L495" s="9">
        <v>8</v>
      </c>
      <c r="M495" s="45">
        <v>155.97</v>
      </c>
      <c r="N495" s="45">
        <f t="shared" si="156"/>
        <v>204.71062499999999</v>
      </c>
      <c r="O495" s="45">
        <f t="shared" si="157"/>
        <v>1637.6849999999999</v>
      </c>
      <c r="P495" s="288">
        <f t="shared" si="158"/>
        <v>5.7412460919616559E-4</v>
      </c>
    </row>
    <row r="496" spans="1:16" ht="24.9" customHeight="1">
      <c r="A496" s="8" t="str">
        <f>'Pacto original'!A515</f>
        <v>18.6.12</v>
      </c>
      <c r="B496" s="8" t="str">
        <f>'Pacto original'!B515</f>
        <v>C1661</v>
      </c>
      <c r="C496" s="4" t="str">
        <f>'Pacto original'!C515</f>
        <v>SEINFRA</v>
      </c>
      <c r="D496" s="33" t="str">
        <f>'Pacto original'!D515</f>
        <v>Luminárias embutir 2x16W completa</v>
      </c>
      <c r="E496" s="8" t="str">
        <f>'Pacto original'!E515</f>
        <v>un</v>
      </c>
      <c r="F496" s="9">
        <f>'Pacto original'!F515</f>
        <v>18</v>
      </c>
      <c r="G496" s="49"/>
      <c r="H496" s="14" t="str">
        <f t="shared" si="159"/>
        <v>C1661</v>
      </c>
      <c r="I496" s="14" t="str">
        <f t="shared" si="160"/>
        <v>SEINFRA</v>
      </c>
      <c r="J496" s="33" t="str">
        <f t="shared" si="161"/>
        <v>Luminárias embutir 2x16W completa</v>
      </c>
      <c r="K496" s="8" t="str">
        <f t="shared" si="162"/>
        <v>un</v>
      </c>
      <c r="L496" s="9">
        <v>18</v>
      </c>
      <c r="M496" s="45">
        <v>177.15</v>
      </c>
      <c r="N496" s="45">
        <f t="shared" si="156"/>
        <v>232.50937500000001</v>
      </c>
      <c r="O496" s="45">
        <f t="shared" si="157"/>
        <v>4185.1687499999998</v>
      </c>
      <c r="P496" s="288">
        <f t="shared" si="158"/>
        <v>1.4671981321278237E-3</v>
      </c>
    </row>
    <row r="497" spans="1:16" ht="24.9" customHeight="1">
      <c r="A497" s="8" t="str">
        <f>'Pacto original'!A516</f>
        <v>18.6.13</v>
      </c>
      <c r="B497" s="8" t="s">
        <v>1191</v>
      </c>
      <c r="C497" s="4" t="str">
        <f>'Pacto original'!C516</f>
        <v>SEINFRA</v>
      </c>
      <c r="D497" s="33" t="str">
        <f>'Pacto original'!D516</f>
        <v>Luminárias embutir 2x36W completa</v>
      </c>
      <c r="E497" s="8" t="str">
        <f>'Pacto original'!E516</f>
        <v>un</v>
      </c>
      <c r="F497" s="9">
        <f>'Pacto original'!F516</f>
        <v>102</v>
      </c>
      <c r="G497" s="49"/>
      <c r="H497" s="14" t="str">
        <f t="shared" si="159"/>
        <v>ED-49393</v>
      </c>
      <c r="I497" s="14" t="str">
        <f t="shared" si="160"/>
        <v>SEINFRA</v>
      </c>
      <c r="J497" s="33" t="str">
        <f t="shared" si="161"/>
        <v>Luminárias embutir 2x36W completa</v>
      </c>
      <c r="K497" s="8" t="str">
        <f t="shared" si="162"/>
        <v>un</v>
      </c>
      <c r="L497" s="9">
        <v>102</v>
      </c>
      <c r="M497" s="45">
        <v>199.79</v>
      </c>
      <c r="N497" s="45">
        <f t="shared" si="156"/>
        <v>262.22437500000001</v>
      </c>
      <c r="O497" s="45">
        <f t="shared" si="157"/>
        <v>26746.88625</v>
      </c>
      <c r="P497" s="288">
        <f t="shared" si="158"/>
        <v>9.3766784305257395E-3</v>
      </c>
    </row>
    <row r="498" spans="1:16" ht="24.9" customHeight="1">
      <c r="A498" s="8" t="str">
        <f>'Pacto original'!A517</f>
        <v>18.6.14</v>
      </c>
      <c r="B498" s="8" t="s">
        <v>1192</v>
      </c>
      <c r="C498" s="4" t="str">
        <f>'Pacto original'!C517</f>
        <v>SEINFRA</v>
      </c>
      <c r="D498" s="33" t="str">
        <f>'Pacto original'!D517</f>
        <v>Luminária com aletas embutir 2x36 completa</v>
      </c>
      <c r="E498" s="8" t="str">
        <f>'Pacto original'!E517</f>
        <v>un</v>
      </c>
      <c r="F498" s="9">
        <f>'Pacto original'!F517</f>
        <v>40</v>
      </c>
      <c r="G498" s="49"/>
      <c r="H498" s="14" t="str">
        <f t="shared" si="159"/>
        <v>ED-27082</v>
      </c>
      <c r="I498" s="14" t="str">
        <f t="shared" si="160"/>
        <v>SEINFRA</v>
      </c>
      <c r="J498" s="33" t="str">
        <f t="shared" si="161"/>
        <v>Luminária com aletas embutir 2x36 completa</v>
      </c>
      <c r="K498" s="8" t="str">
        <f t="shared" si="162"/>
        <v>un</v>
      </c>
      <c r="L498" s="9">
        <v>40</v>
      </c>
      <c r="M498" s="45">
        <v>289.47000000000003</v>
      </c>
      <c r="N498" s="45">
        <f t="shared" si="156"/>
        <v>379.92937500000005</v>
      </c>
      <c r="O498" s="45">
        <f t="shared" si="157"/>
        <v>15197.175000000003</v>
      </c>
      <c r="P498" s="288">
        <f t="shared" si="158"/>
        <v>5.327686434058284E-3</v>
      </c>
    </row>
    <row r="499" spans="1:16" ht="24.9" customHeight="1">
      <c r="A499" s="8" t="str">
        <f>'Pacto original'!A518</f>
        <v>18.6.15</v>
      </c>
      <c r="B499" s="8" t="str">
        <f>'Pacto original'!B518</f>
        <v>C4412</v>
      </c>
      <c r="C499" s="4" t="str">
        <f>'Pacto original'!C518</f>
        <v>SEINFRA</v>
      </c>
      <c r="D499" s="33" t="str">
        <f>'Pacto original'!D518</f>
        <v>Luminária de piso, com lâmpada vapor metálico 70W</v>
      </c>
      <c r="E499" s="8" t="str">
        <f>'Pacto original'!E518</f>
        <v>un</v>
      </c>
      <c r="F499" s="9">
        <f>'Pacto original'!F518</f>
        <v>9</v>
      </c>
      <c r="G499" s="49"/>
      <c r="H499" s="14" t="str">
        <f t="shared" si="159"/>
        <v>C4412</v>
      </c>
      <c r="I499" s="14" t="str">
        <f t="shared" si="160"/>
        <v>SEINFRA</v>
      </c>
      <c r="J499" s="33" t="str">
        <f t="shared" si="161"/>
        <v>Luminária de piso, com lâmpada vapor metálico 70W</v>
      </c>
      <c r="K499" s="8" t="str">
        <f t="shared" si="162"/>
        <v>un</v>
      </c>
      <c r="L499" s="9">
        <v>9</v>
      </c>
      <c r="M499" s="45">
        <v>171.54</v>
      </c>
      <c r="N499" s="45">
        <f t="shared" si="156"/>
        <v>225.14624999999998</v>
      </c>
      <c r="O499" s="45">
        <f t="shared" si="157"/>
        <v>2026.3162499999999</v>
      </c>
      <c r="P499" s="288">
        <f t="shared" si="158"/>
        <v>7.1036739369237053E-4</v>
      </c>
    </row>
    <row r="500" spans="1:16" ht="24.9" customHeight="1">
      <c r="A500" s="8" t="str">
        <f>'Pacto original'!A519</f>
        <v>18.6.16</v>
      </c>
      <c r="B500" s="8" t="s">
        <v>1193</v>
      </c>
      <c r="C500" s="4" t="str">
        <f>'Pacto original'!C519</f>
        <v>SEINFRA</v>
      </c>
      <c r="D500" s="33" t="str">
        <f>'Pacto original'!D519</f>
        <v>Projetor com lâmpada de vapor metálico 150W</v>
      </c>
      <c r="E500" s="8" t="str">
        <f>'Pacto original'!E519</f>
        <v>un</v>
      </c>
      <c r="F500" s="9">
        <f>'Pacto original'!F519</f>
        <v>4</v>
      </c>
      <c r="G500" s="49"/>
      <c r="H500" s="14" t="str">
        <f t="shared" si="159"/>
        <v>ED-49496</v>
      </c>
      <c r="I500" s="14" t="str">
        <f t="shared" si="160"/>
        <v>SEINFRA</v>
      </c>
      <c r="J500" s="33" t="str">
        <f t="shared" si="161"/>
        <v>Projetor com lâmpada de vapor metálico 150W</v>
      </c>
      <c r="K500" s="8" t="str">
        <f t="shared" si="162"/>
        <v>un</v>
      </c>
      <c r="L500" s="9">
        <v>4</v>
      </c>
      <c r="M500" s="45">
        <v>526.62</v>
      </c>
      <c r="N500" s="45">
        <f t="shared" si="156"/>
        <v>691.18875000000003</v>
      </c>
      <c r="O500" s="45">
        <f t="shared" si="157"/>
        <v>2764.7550000000001</v>
      </c>
      <c r="P500" s="288">
        <f t="shared" si="158"/>
        <v>9.6924248796205926E-4</v>
      </c>
    </row>
    <row r="501" spans="1:16" ht="24.9" customHeight="1">
      <c r="A501" s="8" t="str">
        <f>'Pacto original'!A520</f>
        <v>18.6.17</v>
      </c>
      <c r="B501" s="8" t="s">
        <v>1193</v>
      </c>
      <c r="C501" s="4" t="str">
        <f>'Pacto original'!C520</f>
        <v>SEINFRA</v>
      </c>
      <c r="D501" s="33" t="str">
        <f>'Pacto original'!D520</f>
        <v>Projetor com lâmpada de vapor metálico 250W</v>
      </c>
      <c r="E501" s="8" t="str">
        <f>'Pacto original'!E520</f>
        <v>un</v>
      </c>
      <c r="F501" s="9">
        <f>'Pacto original'!F520</f>
        <v>1</v>
      </c>
      <c r="G501" s="49"/>
      <c r="H501" s="14" t="str">
        <f t="shared" si="159"/>
        <v>ED-49496</v>
      </c>
      <c r="I501" s="14" t="str">
        <f t="shared" si="160"/>
        <v>SEINFRA</v>
      </c>
      <c r="J501" s="33" t="str">
        <f t="shared" si="161"/>
        <v>Projetor com lâmpada de vapor metálico 250W</v>
      </c>
      <c r="K501" s="8" t="str">
        <f t="shared" si="162"/>
        <v>un</v>
      </c>
      <c r="L501" s="9">
        <v>1</v>
      </c>
      <c r="M501" s="45">
        <v>526.62</v>
      </c>
      <c r="N501" s="45">
        <f t="shared" si="156"/>
        <v>691.18875000000003</v>
      </c>
      <c r="O501" s="45">
        <f t="shared" si="157"/>
        <v>691.18875000000003</v>
      </c>
      <c r="P501" s="288">
        <f t="shared" si="158"/>
        <v>2.4231062199051481E-4</v>
      </c>
    </row>
    <row r="502" spans="1:16" ht="24.9" customHeight="1">
      <c r="A502" s="8" t="str">
        <f>'Pacto original'!A521</f>
        <v>18.6.18</v>
      </c>
      <c r="B502" s="8">
        <v>97608</v>
      </c>
      <c r="C502" s="4" t="s">
        <v>61</v>
      </c>
      <c r="D502" s="33" t="str">
        <f>'Pacto original'!D521</f>
        <v>Arandelas de sobrepor com 1 lâmpada fluorescente compacta de 60W</v>
      </c>
      <c r="E502" s="8" t="str">
        <f>'Pacto original'!E521</f>
        <v>un</v>
      </c>
      <c r="F502" s="9">
        <f>'Pacto original'!F521</f>
        <v>16</v>
      </c>
      <c r="G502" s="49"/>
      <c r="H502" s="14">
        <f t="shared" si="159"/>
        <v>97608</v>
      </c>
      <c r="I502" s="14" t="str">
        <f t="shared" si="160"/>
        <v>SINAPI</v>
      </c>
      <c r="J502" s="33" t="str">
        <f t="shared" si="161"/>
        <v>Arandelas de sobrepor com 1 lâmpada fluorescente compacta de 60W</v>
      </c>
      <c r="K502" s="8" t="str">
        <f t="shared" si="162"/>
        <v>un</v>
      </c>
      <c r="L502" s="9">
        <v>16</v>
      </c>
      <c r="M502" s="45">
        <v>117.99</v>
      </c>
      <c r="N502" s="45">
        <f t="shared" ref="N502" si="163">M502+(M502*$F$5)</f>
        <v>154.861875</v>
      </c>
      <c r="O502" s="45">
        <f t="shared" si="157"/>
        <v>2477.79</v>
      </c>
      <c r="P502" s="288">
        <f t="shared" si="158"/>
        <v>8.6864092631987666E-4</v>
      </c>
    </row>
    <row r="503" spans="1:16" s="265" customFormat="1" ht="24.9" customHeight="1">
      <c r="A503" s="210"/>
      <c r="B503" s="210"/>
      <c r="C503" s="19"/>
      <c r="D503" s="211"/>
      <c r="E503" s="210"/>
      <c r="F503" s="212"/>
      <c r="G503" s="269"/>
      <c r="H503" s="270"/>
      <c r="I503" s="270"/>
      <c r="J503" s="211"/>
      <c r="K503" s="210"/>
      <c r="L503" s="212"/>
      <c r="M503" s="213"/>
      <c r="N503" s="213"/>
      <c r="O503" s="213"/>
      <c r="P503" s="291"/>
    </row>
    <row r="504" spans="1:16" s="243" customFormat="1" ht="24.9" customHeight="1">
      <c r="A504" s="228">
        <f>'Pacto original'!A524</f>
        <v>19</v>
      </c>
      <c r="B504" s="228"/>
      <c r="C504" s="229"/>
      <c r="D504" s="230" t="str">
        <f>'Pacto original'!D524</f>
        <v>INSTALAÇÕES DE CLIMATIZAÇÃO</v>
      </c>
      <c r="E504" s="228"/>
      <c r="F504" s="244"/>
      <c r="G504" s="245"/>
      <c r="H504" s="258"/>
      <c r="I504" s="258"/>
      <c r="J504" s="230" t="str">
        <f>D504</f>
        <v>INSTALAÇÕES DE CLIMATIZAÇÃO</v>
      </c>
      <c r="K504" s="228"/>
      <c r="L504" s="244"/>
      <c r="M504" s="248"/>
      <c r="N504" s="248"/>
      <c r="O504" s="7">
        <f>SUM(O505:O508)</f>
        <v>2855.3686874999999</v>
      </c>
      <c r="P504" s="293"/>
    </row>
    <row r="505" spans="1:16" ht="24.9" customHeight="1">
      <c r="A505" s="8" t="str">
        <f>'Pacto original'!A525</f>
        <v>19.1</v>
      </c>
      <c r="B505" s="8">
        <f>'Pacto original'!B525</f>
        <v>89865</v>
      </c>
      <c r="C505" s="4" t="str">
        <f>'Pacto original'!C525</f>
        <v>SINAPI</v>
      </c>
      <c r="D505" s="33" t="str">
        <f>'Pacto original'!D525</f>
        <v>Tubo PVC soldável Ø 25 mm</v>
      </c>
      <c r="E505" s="8" t="str">
        <f>'Pacto original'!E525</f>
        <v>m</v>
      </c>
      <c r="F505" s="9">
        <f>'Pacto original'!F525</f>
        <v>120.3</v>
      </c>
      <c r="G505" s="49"/>
      <c r="H505" s="14">
        <f>B505</f>
        <v>89865</v>
      </c>
      <c r="I505" s="14" t="str">
        <f>C505</f>
        <v>SINAPI</v>
      </c>
      <c r="J505" s="33" t="str">
        <f>D505</f>
        <v>Tubo PVC soldável Ø 25 mm</v>
      </c>
      <c r="K505" s="8" t="str">
        <f>E505</f>
        <v>m</v>
      </c>
      <c r="L505" s="9">
        <v>120.3</v>
      </c>
      <c r="M505" s="45">
        <v>15.13</v>
      </c>
      <c r="N505" s="45">
        <f t="shared" ref="N505:N508" si="164">M505+(M505*$F$5)</f>
        <v>19.858125000000001</v>
      </c>
      <c r="O505" s="45">
        <f t="shared" ref="O505" si="165">L505*N505</f>
        <v>2388.9324375000001</v>
      </c>
      <c r="P505" s="288">
        <f t="shared" ref="P505:P508" si="166">O505/$N$586</f>
        <v>8.3749005582620041E-4</v>
      </c>
    </row>
    <row r="506" spans="1:16" ht="24.9" customHeight="1">
      <c r="A506" s="8" t="str">
        <f>'Pacto original'!A526</f>
        <v>19.2</v>
      </c>
      <c r="B506" s="8">
        <f>'Pacto original'!B526</f>
        <v>89485</v>
      </c>
      <c r="C506" s="4" t="str">
        <f>'Pacto original'!C526</f>
        <v>SINAPI</v>
      </c>
      <c r="D506" s="33" t="str">
        <f>'Pacto original'!D526</f>
        <v>Joelho 45 soldável - 25mm</v>
      </c>
      <c r="E506" s="8" t="str">
        <f>'Pacto original'!E526</f>
        <v>un</v>
      </c>
      <c r="F506" s="9">
        <f>'Pacto original'!F526</f>
        <v>23</v>
      </c>
      <c r="G506" s="49"/>
      <c r="H506" s="14">
        <f t="shared" ref="H506:H508" si="167">B506</f>
        <v>89485</v>
      </c>
      <c r="I506" s="14" t="str">
        <f t="shared" ref="I506:I508" si="168">C506</f>
        <v>SINAPI</v>
      </c>
      <c r="J506" s="33" t="str">
        <f t="shared" ref="J506:J508" si="169">D506</f>
        <v>Joelho 45 soldável - 25mm</v>
      </c>
      <c r="K506" s="8" t="str">
        <f t="shared" ref="K506:K508" si="170">E506</f>
        <v>un</v>
      </c>
      <c r="L506" s="9">
        <v>23</v>
      </c>
      <c r="M506" s="45">
        <v>5.38</v>
      </c>
      <c r="N506" s="45">
        <f t="shared" si="164"/>
        <v>7.0612499999999994</v>
      </c>
      <c r="O506" s="45">
        <f t="shared" ref="O506:O508" si="171">L506*N506</f>
        <v>162.40875</v>
      </c>
      <c r="P506" s="288">
        <f t="shared" si="166"/>
        <v>5.6935772217360338E-5</v>
      </c>
    </row>
    <row r="507" spans="1:16" ht="24.9" customHeight="1">
      <c r="A507" s="8" t="str">
        <f>'Pacto original'!A527</f>
        <v>19.3</v>
      </c>
      <c r="B507" s="8">
        <f>'Pacto original'!B527</f>
        <v>89866</v>
      </c>
      <c r="C507" s="4" t="str">
        <f>'Pacto original'!C527</f>
        <v>SINAPI</v>
      </c>
      <c r="D507" s="33" t="str">
        <f>'Pacto original'!D527</f>
        <v>Joelho 90 solável - 25mm</v>
      </c>
      <c r="E507" s="8" t="str">
        <f>'Pacto original'!E527</f>
        <v>un</v>
      </c>
      <c r="F507" s="9">
        <f>'Pacto original'!F527</f>
        <v>28</v>
      </c>
      <c r="G507" s="49"/>
      <c r="H507" s="14">
        <f t="shared" si="167"/>
        <v>89866</v>
      </c>
      <c r="I507" s="14" t="str">
        <f t="shared" si="168"/>
        <v>SINAPI</v>
      </c>
      <c r="J507" s="33" t="str">
        <f t="shared" si="169"/>
        <v>Joelho 90 solável - 25mm</v>
      </c>
      <c r="K507" s="8" t="str">
        <f t="shared" si="170"/>
        <v>un</v>
      </c>
      <c r="L507" s="9">
        <v>28</v>
      </c>
      <c r="M507" s="45">
        <v>6.37</v>
      </c>
      <c r="N507" s="45">
        <f t="shared" si="164"/>
        <v>8.3606250000000006</v>
      </c>
      <c r="O507" s="45">
        <f t="shared" si="171"/>
        <v>234.09750000000003</v>
      </c>
      <c r="P507" s="288">
        <f t="shared" si="166"/>
        <v>8.2067757658706891E-5</v>
      </c>
    </row>
    <row r="508" spans="1:16" ht="24.9" customHeight="1">
      <c r="A508" s="8" t="str">
        <f>'Pacto original'!A528</f>
        <v>19.4</v>
      </c>
      <c r="B508" s="8">
        <f>'Pacto original'!B528</f>
        <v>89869</v>
      </c>
      <c r="C508" s="4" t="str">
        <f>'Pacto original'!C528</f>
        <v>SINAPI</v>
      </c>
      <c r="D508" s="33" t="str">
        <f>'Pacto original'!D528</f>
        <v>Tê 90 soldável - 25mm</v>
      </c>
      <c r="E508" s="8" t="str">
        <f>'Pacto original'!E528</f>
        <v>un</v>
      </c>
      <c r="F508" s="9">
        <f>'Pacto original'!F528</f>
        <v>6</v>
      </c>
      <c r="G508" s="49"/>
      <c r="H508" s="14">
        <f t="shared" si="167"/>
        <v>89869</v>
      </c>
      <c r="I508" s="14" t="str">
        <f t="shared" si="168"/>
        <v>SINAPI</v>
      </c>
      <c r="J508" s="33" t="str">
        <f t="shared" si="169"/>
        <v>Tê 90 soldável - 25mm</v>
      </c>
      <c r="K508" s="8" t="str">
        <f t="shared" si="170"/>
        <v>un</v>
      </c>
      <c r="L508" s="9">
        <v>6</v>
      </c>
      <c r="M508" s="45">
        <v>8.8800000000000008</v>
      </c>
      <c r="N508" s="45">
        <f t="shared" si="164"/>
        <v>11.655000000000001</v>
      </c>
      <c r="O508" s="45">
        <f t="shared" si="171"/>
        <v>69.930000000000007</v>
      </c>
      <c r="P508" s="288">
        <f t="shared" si="166"/>
        <v>2.45154189731773E-5</v>
      </c>
    </row>
    <row r="509" spans="1:16" s="265" customFormat="1" ht="24.9" customHeight="1">
      <c r="A509" s="210"/>
      <c r="B509" s="210"/>
      <c r="C509" s="19"/>
      <c r="D509" s="211"/>
      <c r="E509" s="210"/>
      <c r="F509" s="212"/>
      <c r="G509" s="269"/>
      <c r="H509" s="270"/>
      <c r="I509" s="270"/>
      <c r="J509" s="211"/>
      <c r="K509" s="210"/>
      <c r="L509" s="212"/>
      <c r="M509" s="213"/>
      <c r="N509" s="213"/>
      <c r="O509" s="213"/>
      <c r="P509" s="291"/>
    </row>
    <row r="510" spans="1:16" s="243" customFormat="1" ht="24.9" customHeight="1">
      <c r="A510" s="228">
        <f>'Pacto original'!A531</f>
        <v>20</v>
      </c>
      <c r="B510" s="228"/>
      <c r="C510" s="229"/>
      <c r="D510" s="230" t="str">
        <f>'Pacto original'!D531</f>
        <v>INSTALAÇÕES DE REDE ESTRUTURADA</v>
      </c>
      <c r="E510" s="228"/>
      <c r="F510" s="244"/>
      <c r="G510" s="245"/>
      <c r="H510" s="258"/>
      <c r="I510" s="258"/>
      <c r="J510" s="230" t="str">
        <f>D510</f>
        <v>INSTALAÇÕES DE REDE ESTRUTURADA</v>
      </c>
      <c r="K510" s="228"/>
      <c r="L510" s="244"/>
      <c r="M510" s="248"/>
      <c r="N510" s="248"/>
      <c r="O510" s="7">
        <f>SUM(O511:O539)</f>
        <v>49027.163062500011</v>
      </c>
      <c r="P510" s="293"/>
    </row>
    <row r="511" spans="1:16" ht="24.9" customHeight="1">
      <c r="A511" s="8" t="str">
        <f>'Pacto original'!A532</f>
        <v>20.1</v>
      </c>
      <c r="B511" s="8"/>
      <c r="C511" s="4"/>
      <c r="D511" s="35" t="str">
        <f>'Pacto original'!D532</f>
        <v>EQUIPAMENTOS PASSIVOS</v>
      </c>
      <c r="E511" s="8"/>
      <c r="F511" s="9"/>
      <c r="G511" s="49"/>
      <c r="H511" s="14"/>
      <c r="I511" s="14"/>
      <c r="J511" s="35" t="str">
        <f>D511</f>
        <v>EQUIPAMENTOS PASSIVOS</v>
      </c>
      <c r="K511" s="8"/>
      <c r="L511" s="9"/>
      <c r="M511" s="213"/>
      <c r="N511" s="213"/>
      <c r="O511" s="213"/>
      <c r="P511" s="294"/>
    </row>
    <row r="512" spans="1:16" ht="24.9" customHeight="1">
      <c r="A512" s="8" t="str">
        <f>'Pacto original'!A533</f>
        <v>20.1.1</v>
      </c>
      <c r="B512" s="8">
        <f>'Pacto original'!B533</f>
        <v>98302</v>
      </c>
      <c r="C512" s="4" t="str">
        <f>'Pacto original'!C533</f>
        <v>SINAPI</v>
      </c>
      <c r="D512" s="33" t="str">
        <f>'Pacto original'!D533</f>
        <v>Patch Panel 19"  - 24 portas, Categoria 6</v>
      </c>
      <c r="E512" s="8" t="str">
        <f>'Pacto original'!E533</f>
        <v xml:space="preserve">un </v>
      </c>
      <c r="F512" s="9">
        <f>'Pacto original'!F533</f>
        <v>3</v>
      </c>
      <c r="G512" s="49"/>
      <c r="H512" s="14">
        <f>B512</f>
        <v>98302</v>
      </c>
      <c r="I512" s="14" t="str">
        <f>C512</f>
        <v>SINAPI</v>
      </c>
      <c r="J512" s="33" t="str">
        <f>D512</f>
        <v>Patch Panel 19"  - 24 portas, Categoria 6</v>
      </c>
      <c r="K512" s="8" t="str">
        <f>E512</f>
        <v xml:space="preserve">un </v>
      </c>
      <c r="L512" s="9">
        <v>3</v>
      </c>
      <c r="M512" s="45">
        <v>1058.5899999999999</v>
      </c>
      <c r="N512" s="45">
        <f t="shared" ref="N512:N539" si="172">M512+(M512*$F$5)</f>
        <v>1389.399375</v>
      </c>
      <c r="O512" s="45">
        <f t="shared" ref="O512:O539" si="173">L512*N512</f>
        <v>4168.1981249999999</v>
      </c>
      <c r="P512" s="288">
        <f t="shared" ref="P512:P539" si="174">O512/$N$586</f>
        <v>1.4612487258342205E-3</v>
      </c>
    </row>
    <row r="513" spans="1:16" ht="24.9" customHeight="1">
      <c r="A513" s="8" t="str">
        <f>'Pacto original'!A534</f>
        <v>20.1.2</v>
      </c>
      <c r="B513" s="8"/>
      <c r="C513" s="4" t="str">
        <f>'Pacto original'!C534</f>
        <v>CPU</v>
      </c>
      <c r="D513" s="33" t="str">
        <f>'Pacto original'!D534</f>
        <v>Switches de 48 portas</v>
      </c>
      <c r="E513" s="8" t="str">
        <f>'Pacto original'!E534</f>
        <v xml:space="preserve">un </v>
      </c>
      <c r="F513" s="9">
        <f>'Pacto original'!F534</f>
        <v>1</v>
      </c>
      <c r="G513" s="49"/>
      <c r="H513" s="14"/>
      <c r="I513" s="14" t="str">
        <f t="shared" ref="I513:I539" si="175">C513</f>
        <v>CPU</v>
      </c>
      <c r="J513" s="33" t="str">
        <f t="shared" ref="J513:J539" si="176">D513</f>
        <v>Switches de 48 portas</v>
      </c>
      <c r="K513" s="8" t="str">
        <f t="shared" ref="K513:K539" si="177">E513</f>
        <v xml:space="preserve">un </v>
      </c>
      <c r="L513" s="9">
        <v>1</v>
      </c>
      <c r="M513" s="45">
        <v>1334.32</v>
      </c>
      <c r="N513" s="45">
        <f t="shared" si="172"/>
        <v>1751.2949999999998</v>
      </c>
      <c r="O513" s="45">
        <f t="shared" si="173"/>
        <v>1751.2949999999998</v>
      </c>
      <c r="P513" s="288">
        <f t="shared" si="174"/>
        <v>6.139529625429791E-4</v>
      </c>
    </row>
    <row r="514" spans="1:16" ht="24.9" customHeight="1">
      <c r="A514" s="8" t="str">
        <f>'Pacto original'!A535</f>
        <v>20.1.3</v>
      </c>
      <c r="B514" s="8" t="str">
        <f>'Pacto original'!B535</f>
        <v>C4568</v>
      </c>
      <c r="C514" s="4" t="str">
        <f>'Pacto original'!C535</f>
        <v>SEINFRA</v>
      </c>
      <c r="D514" s="33" t="str">
        <f>'Pacto original'!D535</f>
        <v>Guias de cabos simples</v>
      </c>
      <c r="E514" s="8" t="str">
        <f>'Pacto original'!E535</f>
        <v xml:space="preserve">un </v>
      </c>
      <c r="F514" s="9">
        <f>'Pacto original'!F535</f>
        <v>2</v>
      </c>
      <c r="G514" s="49"/>
      <c r="H514" s="14" t="str">
        <f t="shared" ref="H514:H539" si="178">B514</f>
        <v>C4568</v>
      </c>
      <c r="I514" s="14" t="str">
        <f t="shared" si="175"/>
        <v>SEINFRA</v>
      </c>
      <c r="J514" s="33" t="str">
        <f t="shared" si="176"/>
        <v>Guias de cabos simples</v>
      </c>
      <c r="K514" s="8" t="str">
        <f t="shared" si="177"/>
        <v xml:space="preserve">un </v>
      </c>
      <c r="L514" s="9">
        <v>2</v>
      </c>
      <c r="M514" s="45">
        <v>43.22</v>
      </c>
      <c r="N514" s="45">
        <f t="shared" si="172"/>
        <v>56.72625</v>
      </c>
      <c r="O514" s="45">
        <f t="shared" si="173"/>
        <v>113.4525</v>
      </c>
      <c r="P514" s="288">
        <f t="shared" si="174"/>
        <v>3.9773138439216322E-5</v>
      </c>
    </row>
    <row r="515" spans="1:16" ht="24.9" customHeight="1">
      <c r="A515" s="8" t="str">
        <f>'Pacto original'!A536</f>
        <v>20.1.4</v>
      </c>
      <c r="B515" s="8" t="str">
        <f>'Pacto original'!B536</f>
        <v>C4568</v>
      </c>
      <c r="C515" s="4" t="str">
        <f>'Pacto original'!C536</f>
        <v>SEINFRA</v>
      </c>
      <c r="D515" s="33" t="str">
        <f>'Pacto original'!D536</f>
        <v xml:space="preserve">Guia de Cabos Vertical, fechado </v>
      </c>
      <c r="E515" s="8" t="str">
        <f>'Pacto original'!E536</f>
        <v xml:space="preserve">un </v>
      </c>
      <c r="F515" s="9">
        <f>'Pacto original'!F536</f>
        <v>1</v>
      </c>
      <c r="G515" s="49"/>
      <c r="H515" s="14" t="str">
        <f t="shared" si="178"/>
        <v>C4568</v>
      </c>
      <c r="I515" s="14" t="str">
        <f t="shared" si="175"/>
        <v>SEINFRA</v>
      </c>
      <c r="J515" s="33" t="str">
        <f t="shared" si="176"/>
        <v xml:space="preserve">Guia de Cabos Vertical, fechado </v>
      </c>
      <c r="K515" s="8" t="str">
        <f t="shared" si="177"/>
        <v xml:space="preserve">un </v>
      </c>
      <c r="L515" s="9">
        <v>1</v>
      </c>
      <c r="M515" s="45">
        <v>43.22</v>
      </c>
      <c r="N515" s="45">
        <f t="shared" si="172"/>
        <v>56.72625</v>
      </c>
      <c r="O515" s="45">
        <f t="shared" si="173"/>
        <v>56.72625</v>
      </c>
      <c r="P515" s="288">
        <f t="shared" si="174"/>
        <v>1.9886569219608161E-5</v>
      </c>
    </row>
    <row r="516" spans="1:16" ht="24.9" customHeight="1">
      <c r="A516" s="8" t="str">
        <f>'Pacto original'!A537</f>
        <v>20.1.5</v>
      </c>
      <c r="B516" s="8" t="str">
        <f>'Pacto original'!B537</f>
        <v>C4568</v>
      </c>
      <c r="C516" s="4" t="str">
        <f>'Pacto original'!C537</f>
        <v>SEINFRA</v>
      </c>
      <c r="D516" s="33" t="str">
        <f>'Pacto original'!D537</f>
        <v>Guia de Cabos Vertical</v>
      </c>
      <c r="E516" s="8" t="str">
        <f>'Pacto original'!E537</f>
        <v xml:space="preserve">un </v>
      </c>
      <c r="F516" s="9">
        <f>'Pacto original'!F537</f>
        <v>2</v>
      </c>
      <c r="G516" s="49"/>
      <c r="H516" s="14" t="str">
        <f t="shared" si="178"/>
        <v>C4568</v>
      </c>
      <c r="I516" s="14" t="str">
        <f t="shared" si="175"/>
        <v>SEINFRA</v>
      </c>
      <c r="J516" s="33" t="str">
        <f t="shared" si="176"/>
        <v>Guia de Cabos Vertical</v>
      </c>
      <c r="K516" s="8" t="str">
        <f t="shared" si="177"/>
        <v xml:space="preserve">un </v>
      </c>
      <c r="L516" s="9">
        <v>2</v>
      </c>
      <c r="M516" s="45">
        <v>43.22</v>
      </c>
      <c r="N516" s="45">
        <f t="shared" si="172"/>
        <v>56.72625</v>
      </c>
      <c r="O516" s="45">
        <f t="shared" si="173"/>
        <v>113.4525</v>
      </c>
      <c r="P516" s="288">
        <f t="shared" si="174"/>
        <v>3.9773138439216322E-5</v>
      </c>
    </row>
    <row r="517" spans="1:16" ht="24.9" customHeight="1">
      <c r="A517" s="8" t="str">
        <f>'Pacto original'!A538</f>
        <v>20.1.6</v>
      </c>
      <c r="B517" s="8" t="str">
        <f>'Pacto original'!B538</f>
        <v>C4568</v>
      </c>
      <c r="C517" s="4" t="str">
        <f>'Pacto original'!C538</f>
        <v>SEINFRA</v>
      </c>
      <c r="D517" s="33" t="str">
        <f>'Pacto original'!D538</f>
        <v xml:space="preserve">Guia de Cabos Superior, fechado </v>
      </c>
      <c r="E517" s="8" t="str">
        <f>'Pacto original'!E538</f>
        <v xml:space="preserve">un </v>
      </c>
      <c r="F517" s="9">
        <f>'Pacto original'!F538</f>
        <v>1</v>
      </c>
      <c r="G517" s="49"/>
      <c r="H517" s="14" t="str">
        <f t="shared" si="178"/>
        <v>C4568</v>
      </c>
      <c r="I517" s="14" t="str">
        <f t="shared" si="175"/>
        <v>SEINFRA</v>
      </c>
      <c r="J517" s="33" t="str">
        <f t="shared" si="176"/>
        <v xml:space="preserve">Guia de Cabos Superior, fechado </v>
      </c>
      <c r="K517" s="8" t="str">
        <f t="shared" si="177"/>
        <v xml:space="preserve">un </v>
      </c>
      <c r="L517" s="9">
        <v>1</v>
      </c>
      <c r="M517" s="45">
        <v>43.22</v>
      </c>
      <c r="N517" s="45">
        <f t="shared" si="172"/>
        <v>56.72625</v>
      </c>
      <c r="O517" s="45">
        <f t="shared" si="173"/>
        <v>56.72625</v>
      </c>
      <c r="P517" s="288">
        <f t="shared" si="174"/>
        <v>1.9886569219608161E-5</v>
      </c>
    </row>
    <row r="518" spans="1:16" ht="24.9" customHeight="1">
      <c r="A518" s="8" t="str">
        <f>'Pacto original'!A539</f>
        <v>20.1.7</v>
      </c>
      <c r="B518" s="8" t="str">
        <f>'Pacto original'!B539</f>
        <v>C4567</v>
      </c>
      <c r="C518" s="4" t="str">
        <f>'Pacto original'!C539</f>
        <v>SEINFRA</v>
      </c>
      <c r="D518" s="33" t="str">
        <f>'Pacto original'!D539</f>
        <v>Bandeja deslizante perfurada</v>
      </c>
      <c r="E518" s="8" t="str">
        <f>'Pacto original'!E539</f>
        <v xml:space="preserve">un </v>
      </c>
      <c r="F518" s="9">
        <f>'Pacto original'!F539</f>
        <v>2</v>
      </c>
      <c r="G518" s="49"/>
      <c r="H518" s="14" t="str">
        <f t="shared" si="178"/>
        <v>C4567</v>
      </c>
      <c r="I518" s="14" t="str">
        <f t="shared" si="175"/>
        <v>SEINFRA</v>
      </c>
      <c r="J518" s="33" t="str">
        <f t="shared" si="176"/>
        <v>Bandeja deslizante perfurada</v>
      </c>
      <c r="K518" s="8" t="str">
        <f t="shared" si="177"/>
        <v xml:space="preserve">un </v>
      </c>
      <c r="L518" s="9">
        <v>2</v>
      </c>
      <c r="M518" s="45">
        <v>52.95</v>
      </c>
      <c r="N518" s="45">
        <f t="shared" si="172"/>
        <v>69.496875000000003</v>
      </c>
      <c r="O518" s="45">
        <f t="shared" si="173"/>
        <v>138.99375000000001</v>
      </c>
      <c r="P518" s="288">
        <f t="shared" si="174"/>
        <v>4.8727155954569743E-5</v>
      </c>
    </row>
    <row r="519" spans="1:16" ht="24.9" customHeight="1">
      <c r="A519" s="8" t="str">
        <f>'Pacto original'!A540</f>
        <v>20.1.9</v>
      </c>
      <c r="B519" s="8"/>
      <c r="C519" s="4" t="str">
        <f>'Pacto original'!C540</f>
        <v>CPU</v>
      </c>
      <c r="D519" s="33" t="str">
        <f>'Pacto original'!D540</f>
        <v>Access Point Wireless 2.4 GHz - 300Mpbs</v>
      </c>
      <c r="E519" s="8" t="str">
        <f>'Pacto original'!E540</f>
        <v xml:space="preserve">un </v>
      </c>
      <c r="F519" s="9">
        <f>'Pacto original'!F540</f>
        <v>2</v>
      </c>
      <c r="G519" s="49"/>
      <c r="H519" s="14"/>
      <c r="I519" s="14" t="str">
        <f t="shared" si="175"/>
        <v>CPU</v>
      </c>
      <c r="J519" s="33" t="str">
        <f t="shared" si="176"/>
        <v>Access Point Wireless 2.4 GHz - 300Mpbs</v>
      </c>
      <c r="K519" s="8" t="str">
        <f t="shared" si="177"/>
        <v xml:space="preserve">un </v>
      </c>
      <c r="L519" s="9">
        <v>2</v>
      </c>
      <c r="M519" s="45">
        <v>269.5</v>
      </c>
      <c r="N519" s="45">
        <f t="shared" si="172"/>
        <v>353.71875</v>
      </c>
      <c r="O519" s="45">
        <f t="shared" si="173"/>
        <v>707.4375</v>
      </c>
      <c r="P519" s="288">
        <f t="shared" si="174"/>
        <v>2.4800695995763069E-4</v>
      </c>
    </row>
    <row r="520" spans="1:16" ht="24.9" customHeight="1">
      <c r="A520" s="8" t="str">
        <f>'Pacto original'!A541</f>
        <v>20.2</v>
      </c>
      <c r="B520" s="8"/>
      <c r="C520" s="4"/>
      <c r="D520" s="35" t="str">
        <f>'Pacto original'!D541</f>
        <v>CABOS EM PAR TRANÇADOS</v>
      </c>
      <c r="E520" s="8"/>
      <c r="F520" s="9"/>
      <c r="G520" s="49"/>
      <c r="H520" s="14"/>
      <c r="I520" s="14"/>
      <c r="J520" s="35" t="str">
        <f t="shared" si="176"/>
        <v>CABOS EM PAR TRANÇADOS</v>
      </c>
      <c r="K520" s="8"/>
      <c r="L520" s="9"/>
      <c r="M520" s="213"/>
      <c r="N520" s="213"/>
      <c r="O520" s="213"/>
      <c r="P520" s="288"/>
    </row>
    <row r="521" spans="1:16" ht="24.9" customHeight="1">
      <c r="A521" s="8" t="str">
        <f>'Pacto original'!A542</f>
        <v>20.2.1</v>
      </c>
      <c r="B521" s="8" t="str">
        <f>'Pacto original'!B542</f>
        <v>C4533</v>
      </c>
      <c r="C521" s="4" t="str">
        <f>'Pacto original'!C542</f>
        <v>SEINFRA</v>
      </c>
      <c r="D521" s="33" t="str">
        <f>'Pacto original'!D542</f>
        <v>Cabo UTP -6 (24AWG)</v>
      </c>
      <c r="E521" s="8" t="str">
        <f>'Pacto original'!E542</f>
        <v>m</v>
      </c>
      <c r="F521" s="9">
        <f>'Pacto original'!F542</f>
        <v>1258.9000000000001</v>
      </c>
      <c r="G521" s="49"/>
      <c r="H521" s="14" t="str">
        <f t="shared" si="178"/>
        <v>C4533</v>
      </c>
      <c r="I521" s="14" t="str">
        <f t="shared" si="175"/>
        <v>SEINFRA</v>
      </c>
      <c r="J521" s="33" t="str">
        <f t="shared" si="176"/>
        <v>Cabo UTP -6 (24AWG)</v>
      </c>
      <c r="K521" s="8" t="str">
        <f t="shared" si="177"/>
        <v>m</v>
      </c>
      <c r="L521" s="9">
        <v>1258.9000000000001</v>
      </c>
      <c r="M521" s="45">
        <v>10.5</v>
      </c>
      <c r="N521" s="45">
        <f t="shared" si="172"/>
        <v>13.78125</v>
      </c>
      <c r="O521" s="45">
        <f t="shared" si="173"/>
        <v>17349.215625000001</v>
      </c>
      <c r="P521" s="288">
        <f t="shared" si="174"/>
        <v>6.0821291277401547E-3</v>
      </c>
    </row>
    <row r="522" spans="1:16" ht="24.9" customHeight="1">
      <c r="A522" s="8" t="str">
        <f>'Pacto original'!A543</f>
        <v>20.2.2</v>
      </c>
      <c r="B522" s="8">
        <v>10553</v>
      </c>
      <c r="C522" s="4" t="s">
        <v>61</v>
      </c>
      <c r="D522" s="33" t="str">
        <f>'Pacto original'!D543</f>
        <v>Cabo coaxial</v>
      </c>
      <c r="E522" s="8" t="str">
        <f>'Pacto original'!E543</f>
        <v>m</v>
      </c>
      <c r="F522" s="9">
        <f>'Pacto original'!F543</f>
        <v>171.65</v>
      </c>
      <c r="G522" s="49"/>
      <c r="H522" s="14">
        <f t="shared" si="178"/>
        <v>10553</v>
      </c>
      <c r="I522" s="14" t="str">
        <f t="shared" si="175"/>
        <v>SINAPI</v>
      </c>
      <c r="J522" s="33" t="str">
        <f t="shared" si="176"/>
        <v>Cabo coaxial</v>
      </c>
      <c r="K522" s="8" t="str">
        <f t="shared" si="177"/>
        <v>m</v>
      </c>
      <c r="L522" s="9">
        <v>171.65</v>
      </c>
      <c r="M522" s="45">
        <v>21.05</v>
      </c>
      <c r="N522" s="45">
        <f t="shared" si="172"/>
        <v>27.628125000000001</v>
      </c>
      <c r="O522" s="45">
        <f t="shared" si="173"/>
        <v>4742.3676562500004</v>
      </c>
      <c r="P522" s="288">
        <f t="shared" si="174"/>
        <v>1.6625358217905565E-3</v>
      </c>
    </row>
    <row r="523" spans="1:16" ht="24.9" customHeight="1">
      <c r="A523" s="8" t="str">
        <f>'Pacto original'!A544</f>
        <v>20.2.3</v>
      </c>
      <c r="B523" s="8" t="str">
        <f>'Pacto original'!B544</f>
        <v>C4526</v>
      </c>
      <c r="C523" s="4" t="str">
        <f>'Pacto original'!C544</f>
        <v>SEINFRA</v>
      </c>
      <c r="D523" s="33" t="str">
        <f>'Pacto original'!D544</f>
        <v>Cabos de conexões – Patch cord categoria 6  - 2,5 metros</v>
      </c>
      <c r="E523" s="8" t="str">
        <f>'Pacto original'!E544</f>
        <v xml:space="preserve">un </v>
      </c>
      <c r="F523" s="9">
        <f>'Pacto original'!F544</f>
        <v>28</v>
      </c>
      <c r="G523" s="49"/>
      <c r="H523" s="14" t="str">
        <f t="shared" si="178"/>
        <v>C4526</v>
      </c>
      <c r="I523" s="14" t="str">
        <f t="shared" si="175"/>
        <v>SEINFRA</v>
      </c>
      <c r="J523" s="33" t="str">
        <f t="shared" si="176"/>
        <v>Cabos de conexões – Patch cord categoria 6  - 2,5 metros</v>
      </c>
      <c r="K523" s="8" t="str">
        <f t="shared" si="177"/>
        <v xml:space="preserve">un </v>
      </c>
      <c r="L523" s="9">
        <v>28</v>
      </c>
      <c r="M523" s="45">
        <v>16.25</v>
      </c>
      <c r="N523" s="45">
        <f t="shared" si="172"/>
        <v>21.328125</v>
      </c>
      <c r="O523" s="45">
        <f t="shared" si="173"/>
        <v>597.1875</v>
      </c>
      <c r="P523" s="288">
        <f t="shared" si="174"/>
        <v>2.0935652463955837E-4</v>
      </c>
    </row>
    <row r="524" spans="1:16" ht="24.9" customHeight="1">
      <c r="A524" s="8" t="str">
        <f>'Pacto original'!A545</f>
        <v>20.3</v>
      </c>
      <c r="B524" s="8"/>
      <c r="C524" s="4"/>
      <c r="D524" s="35" t="str">
        <f>'Pacto original'!D545</f>
        <v>TOMADAS</v>
      </c>
      <c r="E524" s="8"/>
      <c r="F524" s="9"/>
      <c r="G524" s="49"/>
      <c r="H524" s="14"/>
      <c r="I524" s="14"/>
      <c r="J524" s="35" t="str">
        <f t="shared" si="176"/>
        <v>TOMADAS</v>
      </c>
      <c r="K524" s="8"/>
      <c r="L524" s="9"/>
      <c r="M524" s="213"/>
      <c r="N524" s="213"/>
      <c r="O524" s="213"/>
      <c r="P524" s="288"/>
    </row>
    <row r="525" spans="1:16" ht="24.9" customHeight="1">
      <c r="A525" s="8" t="str">
        <f>'Pacto original'!A546</f>
        <v>20.3.1</v>
      </c>
      <c r="B525" s="8">
        <f>'Pacto original'!B546</f>
        <v>98307</v>
      </c>
      <c r="C525" s="4" t="str">
        <f>'Pacto original'!C546</f>
        <v>SINAPI</v>
      </c>
      <c r="D525" s="33" t="str">
        <f>'Pacto original'!D546</f>
        <v>Tomada modular RJ-45 completa</v>
      </c>
      <c r="E525" s="8" t="str">
        <f>'Pacto original'!E546</f>
        <v xml:space="preserve">un </v>
      </c>
      <c r="F525" s="9">
        <f>'Pacto original'!F546</f>
        <v>28</v>
      </c>
      <c r="G525" s="49"/>
      <c r="H525" s="14">
        <f t="shared" si="178"/>
        <v>98307</v>
      </c>
      <c r="I525" s="14" t="str">
        <f t="shared" si="175"/>
        <v>SINAPI</v>
      </c>
      <c r="J525" s="33" t="str">
        <f t="shared" si="176"/>
        <v>Tomada modular RJ-45 completa</v>
      </c>
      <c r="K525" s="8" t="str">
        <f t="shared" si="177"/>
        <v xml:space="preserve">un </v>
      </c>
      <c r="L525" s="9">
        <v>28</v>
      </c>
      <c r="M525" s="45">
        <v>43.04</v>
      </c>
      <c r="N525" s="45">
        <f t="shared" si="172"/>
        <v>56.489999999999995</v>
      </c>
      <c r="O525" s="45">
        <f t="shared" si="173"/>
        <v>1581.7199999999998</v>
      </c>
      <c r="P525" s="288">
        <f t="shared" si="174"/>
        <v>5.5450491202994412E-4</v>
      </c>
    </row>
    <row r="526" spans="1:16" ht="24.9" customHeight="1">
      <c r="A526" s="8" t="str">
        <f>'Pacto original'!A547</f>
        <v>20.3.2</v>
      </c>
      <c r="B526" s="8">
        <v>91990</v>
      </c>
      <c r="C526" s="4" t="s">
        <v>61</v>
      </c>
      <c r="D526" s="33" t="str">
        <f>'Pacto original'!D547</f>
        <v>Tomada completa TV/SAT</v>
      </c>
      <c r="E526" s="8" t="str">
        <f>'Pacto original'!E547</f>
        <v xml:space="preserve">un </v>
      </c>
      <c r="F526" s="9">
        <f>'Pacto original'!F547</f>
        <v>14</v>
      </c>
      <c r="G526" s="49"/>
      <c r="H526" s="14">
        <f t="shared" si="178"/>
        <v>91990</v>
      </c>
      <c r="I526" s="14" t="str">
        <f t="shared" si="175"/>
        <v>SINAPI</v>
      </c>
      <c r="J526" s="33" t="str">
        <f t="shared" si="176"/>
        <v>Tomada completa TV/SAT</v>
      </c>
      <c r="K526" s="8" t="str">
        <f t="shared" si="177"/>
        <v xml:space="preserve">un </v>
      </c>
      <c r="L526" s="9">
        <v>14</v>
      </c>
      <c r="M526" s="45">
        <v>30.38</v>
      </c>
      <c r="N526" s="45">
        <f t="shared" si="172"/>
        <v>39.873750000000001</v>
      </c>
      <c r="O526" s="45">
        <f t="shared" si="173"/>
        <v>558.23250000000007</v>
      </c>
      <c r="P526" s="288">
        <f t="shared" si="174"/>
        <v>1.9570003749383951E-4</v>
      </c>
    </row>
    <row r="527" spans="1:16" ht="24.9" customHeight="1">
      <c r="A527" s="8" t="str">
        <f>'Pacto original'!A548</f>
        <v>20.3.3</v>
      </c>
      <c r="B527" s="8" t="s">
        <v>1194</v>
      </c>
      <c r="C527" s="4" t="s">
        <v>69</v>
      </c>
      <c r="D527" s="33" t="str">
        <f>'Pacto original'!D548</f>
        <v>Conector emenda para cabo coaxial</v>
      </c>
      <c r="E527" s="8" t="str">
        <f>'Pacto original'!E548</f>
        <v xml:space="preserve">un </v>
      </c>
      <c r="F527" s="9">
        <f>'Pacto original'!F548</f>
        <v>16</v>
      </c>
      <c r="G527" s="49"/>
      <c r="H527" s="14" t="str">
        <f t="shared" si="178"/>
        <v>ED-5632</v>
      </c>
      <c r="I527" s="14" t="str">
        <f t="shared" si="175"/>
        <v>SEINFRA</v>
      </c>
      <c r="J527" s="33" t="str">
        <f t="shared" si="176"/>
        <v>Conector emenda para cabo coaxial</v>
      </c>
      <c r="K527" s="8" t="str">
        <f t="shared" si="177"/>
        <v xml:space="preserve">un </v>
      </c>
      <c r="L527" s="9">
        <v>16</v>
      </c>
      <c r="M527" s="45">
        <v>8.7200000000000006</v>
      </c>
      <c r="N527" s="45">
        <f t="shared" si="172"/>
        <v>11.445</v>
      </c>
      <c r="O527" s="45">
        <f t="shared" si="173"/>
        <v>183.12</v>
      </c>
      <c r="P527" s="288">
        <f t="shared" si="174"/>
        <v>6.4196532566398215E-5</v>
      </c>
    </row>
    <row r="528" spans="1:16" ht="24.9" customHeight="1">
      <c r="A528" s="8" t="str">
        <f>'Pacto original'!A549</f>
        <v>20.4</v>
      </c>
      <c r="B528" s="8"/>
      <c r="C528" s="4"/>
      <c r="D528" s="35" t="str">
        <f>'Pacto original'!D549</f>
        <v>CAIXAS E ACESSÓRIOS</v>
      </c>
      <c r="E528" s="8"/>
      <c r="F528" s="9"/>
      <c r="G528" s="49"/>
      <c r="H528" s="14"/>
      <c r="I528" s="14"/>
      <c r="J528" s="35" t="str">
        <f t="shared" si="176"/>
        <v>CAIXAS E ACESSÓRIOS</v>
      </c>
      <c r="K528" s="8"/>
      <c r="L528" s="9"/>
      <c r="M528" s="213"/>
      <c r="N528" s="213"/>
      <c r="O528" s="213"/>
      <c r="P528" s="288"/>
    </row>
    <row r="529" spans="1:16" ht="24.9" customHeight="1">
      <c r="A529" s="8" t="str">
        <f>'Pacto original'!A550</f>
        <v>20.4.1</v>
      </c>
      <c r="B529" s="8">
        <v>98111</v>
      </c>
      <c r="C529" s="4" t="str">
        <f>'Pacto original'!C550</f>
        <v>SINAPI</v>
      </c>
      <c r="D529" s="33" t="str">
        <f>'Pacto original'!D550</f>
        <v>Caixa de passagem em alvenaria 30x30x30 com tampa de ferro fundido</v>
      </c>
      <c r="E529" s="8" t="str">
        <f>'Pacto original'!E550</f>
        <v xml:space="preserve">un </v>
      </c>
      <c r="F529" s="9">
        <f>'Pacto original'!F550</f>
        <v>5</v>
      </c>
      <c r="G529" s="49"/>
      <c r="H529" s="14">
        <f t="shared" si="178"/>
        <v>98111</v>
      </c>
      <c r="I529" s="14" t="str">
        <f t="shared" si="175"/>
        <v>SINAPI</v>
      </c>
      <c r="J529" s="33" t="str">
        <f t="shared" si="176"/>
        <v>Caixa de passagem em alvenaria 30x30x30 com tampa de ferro fundido</v>
      </c>
      <c r="K529" s="8" t="str">
        <f t="shared" si="177"/>
        <v xml:space="preserve">un </v>
      </c>
      <c r="L529" s="9">
        <v>5</v>
      </c>
      <c r="M529" s="45">
        <v>46.14</v>
      </c>
      <c r="N529" s="45">
        <f t="shared" si="172"/>
        <v>60.558750000000003</v>
      </c>
      <c r="O529" s="45">
        <f t="shared" si="173"/>
        <v>302.79375000000005</v>
      </c>
      <c r="P529" s="288">
        <f t="shared" si="174"/>
        <v>1.0615065985570577E-4</v>
      </c>
    </row>
    <row r="530" spans="1:16" ht="24.9" customHeight="1">
      <c r="A530" s="8" t="str">
        <f>'Pacto original'!A551</f>
        <v>20.4.2</v>
      </c>
      <c r="B530" s="8">
        <f>'Pacto original'!B551</f>
        <v>100556</v>
      </c>
      <c r="C530" s="4" t="str">
        <f>'Pacto original'!C551</f>
        <v>SINAPI</v>
      </c>
      <c r="D530" s="33" t="str">
        <f>'Pacto original'!D551</f>
        <v>Caixa de passagem em PVC ou ferro de embutir no teto 30x30x12</v>
      </c>
      <c r="E530" s="8" t="str">
        <f>'Pacto original'!E551</f>
        <v xml:space="preserve">un </v>
      </c>
      <c r="F530" s="9">
        <f>'Pacto original'!F551</f>
        <v>2</v>
      </c>
      <c r="G530" s="49"/>
      <c r="H530" s="14">
        <f t="shared" si="178"/>
        <v>100556</v>
      </c>
      <c r="I530" s="14" t="str">
        <f t="shared" si="175"/>
        <v>SINAPI</v>
      </c>
      <c r="J530" s="33" t="str">
        <f t="shared" si="176"/>
        <v>Caixa de passagem em PVC ou ferro de embutir no teto 30x30x12</v>
      </c>
      <c r="K530" s="8" t="str">
        <f t="shared" si="177"/>
        <v xml:space="preserve">un </v>
      </c>
      <c r="L530" s="9">
        <v>2</v>
      </c>
      <c r="M530" s="45">
        <v>36.130000000000003</v>
      </c>
      <c r="N530" s="45">
        <f t="shared" si="172"/>
        <v>47.420625000000001</v>
      </c>
      <c r="O530" s="45">
        <f t="shared" si="173"/>
        <v>94.841250000000002</v>
      </c>
      <c r="P530" s="288">
        <f t="shared" si="174"/>
        <v>3.3248576858141737E-5</v>
      </c>
    </row>
    <row r="531" spans="1:16" ht="24.9" customHeight="1">
      <c r="A531" s="8" t="str">
        <f>'Pacto original'!A552</f>
        <v>20.4.3</v>
      </c>
      <c r="B531" s="8">
        <f>'Pacto original'!B552</f>
        <v>91940</v>
      </c>
      <c r="C531" s="4" t="str">
        <f>'Pacto original'!C552</f>
        <v>SINAPI</v>
      </c>
      <c r="D531" s="33" t="str">
        <f>'Pacto original'!D552</f>
        <v xml:space="preserve">Caixa de passagem PVC 4x2" - </v>
      </c>
      <c r="E531" s="8" t="str">
        <f>'Pacto original'!E552</f>
        <v xml:space="preserve">un </v>
      </c>
      <c r="F531" s="9">
        <f>'Pacto original'!F552</f>
        <v>42</v>
      </c>
      <c r="G531" s="49"/>
      <c r="H531" s="14">
        <f t="shared" si="178"/>
        <v>91940</v>
      </c>
      <c r="I531" s="14" t="str">
        <f t="shared" si="175"/>
        <v>SINAPI</v>
      </c>
      <c r="J531" s="33" t="str">
        <f t="shared" si="176"/>
        <v xml:space="preserve">Caixa de passagem PVC 4x2" - </v>
      </c>
      <c r="K531" s="8" t="str">
        <f t="shared" si="177"/>
        <v xml:space="preserve">un </v>
      </c>
      <c r="L531" s="9">
        <v>42</v>
      </c>
      <c r="M531" s="45">
        <v>16.13</v>
      </c>
      <c r="N531" s="45">
        <f t="shared" si="172"/>
        <v>21.170624999999998</v>
      </c>
      <c r="O531" s="45">
        <f t="shared" si="173"/>
        <v>889.16624999999988</v>
      </c>
      <c r="P531" s="288">
        <f t="shared" si="174"/>
        <v>3.1171576084025317E-4</v>
      </c>
    </row>
    <row r="532" spans="1:16" ht="24.9" customHeight="1">
      <c r="A532" s="8" t="str">
        <f>'Pacto original'!A553</f>
        <v>20.5</v>
      </c>
      <c r="B532" s="8"/>
      <c r="C532" s="4"/>
      <c r="D532" s="35" t="str">
        <f>'Pacto original'!D553</f>
        <v>ELETRODUTOS E ACESSÓRIOS</v>
      </c>
      <c r="E532" s="8"/>
      <c r="F532" s="9"/>
      <c r="G532" s="49"/>
      <c r="H532" s="14"/>
      <c r="I532" s="14"/>
      <c r="J532" s="35" t="str">
        <f t="shared" si="176"/>
        <v>ELETRODUTOS E ACESSÓRIOS</v>
      </c>
      <c r="K532" s="8"/>
      <c r="L532" s="9"/>
      <c r="M532" s="213"/>
      <c r="N532" s="213"/>
      <c r="O532" s="213"/>
      <c r="P532" s="288"/>
    </row>
    <row r="533" spans="1:16" ht="24.9" customHeight="1">
      <c r="A533" s="8" t="str">
        <f>'Pacto original'!A554</f>
        <v>20.5.1</v>
      </c>
      <c r="B533" s="8">
        <f>'Pacto original'!B554</f>
        <v>91834</v>
      </c>
      <c r="C533" s="4" t="str">
        <f>'Pacto original'!C554</f>
        <v>SINAPI</v>
      </c>
      <c r="D533" s="33" t="str">
        <f>'Pacto original'!D554</f>
        <v>Eletroduto PVC flexivel 3/4", inclusive conexões</v>
      </c>
      <c r="E533" s="8" t="str">
        <f>'Pacto original'!E554</f>
        <v>m</v>
      </c>
      <c r="F533" s="9">
        <f>'Pacto original'!F554</f>
        <v>209.15</v>
      </c>
      <c r="G533" s="49"/>
      <c r="H533" s="14">
        <f t="shared" si="178"/>
        <v>91834</v>
      </c>
      <c r="I533" s="14" t="str">
        <f t="shared" si="175"/>
        <v>SINAPI</v>
      </c>
      <c r="J533" s="33" t="str">
        <f t="shared" si="176"/>
        <v>Eletroduto PVC flexivel 3/4", inclusive conexões</v>
      </c>
      <c r="K533" s="8" t="str">
        <f t="shared" si="177"/>
        <v>m</v>
      </c>
      <c r="L533" s="9">
        <v>209.15</v>
      </c>
      <c r="M533" s="45">
        <v>15.81</v>
      </c>
      <c r="N533" s="45">
        <f t="shared" si="172"/>
        <v>20.750624999999999</v>
      </c>
      <c r="O533" s="45">
        <f t="shared" si="173"/>
        <v>4339.9932187499999</v>
      </c>
      <c r="P533" s="288">
        <f t="shared" si="174"/>
        <v>1.5214750764822617E-3</v>
      </c>
    </row>
    <row r="534" spans="1:16" ht="24.9" customHeight="1">
      <c r="A534" s="8" t="str">
        <f>'Pacto original'!A555</f>
        <v>20.5.2</v>
      </c>
      <c r="B534" s="8">
        <f>'Pacto original'!B555</f>
        <v>91836</v>
      </c>
      <c r="C534" s="4" t="str">
        <f>'Pacto original'!C555</f>
        <v>SINAPI</v>
      </c>
      <c r="D534" s="33" t="str">
        <f>'Pacto original'!D555</f>
        <v>Eletroduto PVC flexivel 1", inclusive conexões</v>
      </c>
      <c r="E534" s="8" t="str">
        <f>'Pacto original'!E555</f>
        <v>m</v>
      </c>
      <c r="F534" s="9">
        <f>'Pacto original'!F555</f>
        <v>2</v>
      </c>
      <c r="G534" s="49"/>
      <c r="H534" s="14">
        <f t="shared" si="178"/>
        <v>91836</v>
      </c>
      <c r="I534" s="14" t="str">
        <f t="shared" si="175"/>
        <v>SINAPI</v>
      </c>
      <c r="J534" s="33" t="str">
        <f t="shared" si="176"/>
        <v>Eletroduto PVC flexivel 1", inclusive conexões</v>
      </c>
      <c r="K534" s="8" t="str">
        <f t="shared" si="177"/>
        <v>m</v>
      </c>
      <c r="L534" s="9">
        <v>2</v>
      </c>
      <c r="M534" s="45">
        <v>18.61</v>
      </c>
      <c r="N534" s="45">
        <f t="shared" si="172"/>
        <v>24.425625</v>
      </c>
      <c r="O534" s="45">
        <f t="shared" si="173"/>
        <v>48.85125</v>
      </c>
      <c r="P534" s="288">
        <f t="shared" si="174"/>
        <v>1.7125823839745853E-5</v>
      </c>
    </row>
    <row r="535" spans="1:16" ht="24.9" customHeight="1">
      <c r="A535" s="8" t="str">
        <f>'Pacto original'!A556</f>
        <v>20.5.3</v>
      </c>
      <c r="B535" s="8">
        <f>'Pacto original'!B556</f>
        <v>91869</v>
      </c>
      <c r="C535" s="4" t="str">
        <f>'Pacto original'!C556</f>
        <v>SINAPI</v>
      </c>
      <c r="D535" s="33" t="str">
        <f>'Pacto original'!D556</f>
        <v>Eletroduto PVC roscavel 1 1/4", inclusive conexões</v>
      </c>
      <c r="E535" s="8" t="str">
        <f>'Pacto original'!E556</f>
        <v>m</v>
      </c>
      <c r="F535" s="9">
        <f>'Pacto original'!F556</f>
        <v>4.2</v>
      </c>
      <c r="G535" s="49"/>
      <c r="H535" s="14">
        <f t="shared" si="178"/>
        <v>91869</v>
      </c>
      <c r="I535" s="14" t="str">
        <f t="shared" si="175"/>
        <v>SINAPI</v>
      </c>
      <c r="J535" s="33" t="str">
        <f t="shared" si="176"/>
        <v>Eletroduto PVC roscavel 1 1/4", inclusive conexões</v>
      </c>
      <c r="K535" s="8" t="str">
        <f t="shared" si="177"/>
        <v>m</v>
      </c>
      <c r="L535" s="9">
        <v>4.2</v>
      </c>
      <c r="M535" s="45">
        <v>17.28</v>
      </c>
      <c r="N535" s="45">
        <f t="shared" si="172"/>
        <v>22.68</v>
      </c>
      <c r="O535" s="45">
        <f t="shared" si="173"/>
        <v>95.256</v>
      </c>
      <c r="P535" s="288">
        <f t="shared" si="174"/>
        <v>3.3393976114814483E-5</v>
      </c>
    </row>
    <row r="536" spans="1:16" ht="24.9" customHeight="1">
      <c r="A536" s="8" t="str">
        <f>'Pacto original'!A557</f>
        <v>20.5.4</v>
      </c>
      <c r="B536" s="8">
        <v>95778</v>
      </c>
      <c r="C536" s="4" t="str">
        <f>'Pacto original'!C557</f>
        <v>SINAPI</v>
      </c>
      <c r="D536" s="33" t="str">
        <f>'Pacto original'!D557</f>
        <v>Eletroduto aço galvanizado 3/4", inclusive conexões</v>
      </c>
      <c r="E536" s="8" t="str">
        <f>'Pacto original'!E557</f>
        <v>m</v>
      </c>
      <c r="F536" s="9">
        <f>'Pacto original'!F557</f>
        <v>5</v>
      </c>
      <c r="G536" s="49"/>
      <c r="H536" s="14">
        <f t="shared" si="178"/>
        <v>95778</v>
      </c>
      <c r="I536" s="14" t="str">
        <f t="shared" si="175"/>
        <v>SINAPI</v>
      </c>
      <c r="J536" s="33" t="str">
        <f t="shared" si="176"/>
        <v>Eletroduto aço galvanizado 3/4", inclusive conexões</v>
      </c>
      <c r="K536" s="8" t="str">
        <f t="shared" si="177"/>
        <v>m</v>
      </c>
      <c r="L536" s="9">
        <v>5</v>
      </c>
      <c r="M536" s="45">
        <v>28.83</v>
      </c>
      <c r="N536" s="45">
        <f t="shared" si="172"/>
        <v>37.839374999999997</v>
      </c>
      <c r="O536" s="45">
        <f t="shared" si="173"/>
        <v>189.19687499999998</v>
      </c>
      <c r="P536" s="288">
        <f t="shared" si="174"/>
        <v>6.6326907751191951E-5</v>
      </c>
    </row>
    <row r="537" spans="1:16" ht="24.9" customHeight="1">
      <c r="A537" s="8" t="str">
        <f>'Pacto original'!A558</f>
        <v>20.5.5</v>
      </c>
      <c r="B537" s="8">
        <v>95785</v>
      </c>
      <c r="C537" s="4" t="str">
        <f>'Pacto original'!C558</f>
        <v>SINAPI</v>
      </c>
      <c r="D537" s="33" t="str">
        <f>'Pacto original'!D558</f>
        <v>Eletroduto aço galvanizado 1 1/4", inclusive conexões</v>
      </c>
      <c r="E537" s="8" t="str">
        <f>'Pacto original'!E558</f>
        <v>m</v>
      </c>
      <c r="F537" s="9">
        <f>'Pacto original'!F558</f>
        <v>46.3</v>
      </c>
      <c r="G537" s="49"/>
      <c r="H537" s="14">
        <f t="shared" si="178"/>
        <v>95785</v>
      </c>
      <c r="I537" s="14" t="str">
        <f t="shared" si="175"/>
        <v>SINAPI</v>
      </c>
      <c r="J537" s="33" t="str">
        <f t="shared" si="176"/>
        <v>Eletroduto aço galvanizado 1 1/4", inclusive conexões</v>
      </c>
      <c r="K537" s="8" t="str">
        <f t="shared" si="177"/>
        <v>m</v>
      </c>
      <c r="L537" s="9">
        <v>46.3</v>
      </c>
      <c r="M537" s="45">
        <v>40.35</v>
      </c>
      <c r="N537" s="45">
        <f t="shared" si="172"/>
        <v>52.959375000000001</v>
      </c>
      <c r="O537" s="45">
        <f t="shared" si="173"/>
        <v>2452.0190625</v>
      </c>
      <c r="P537" s="288">
        <f t="shared" si="174"/>
        <v>8.5960638706427729E-4</v>
      </c>
    </row>
    <row r="538" spans="1:16" ht="24.9" customHeight="1">
      <c r="A538" s="8" t="str">
        <f>'Pacto original'!A559</f>
        <v>20.5.6</v>
      </c>
      <c r="B538" s="8">
        <v>95785</v>
      </c>
      <c r="C538" s="4" t="str">
        <f>'Pacto original'!C559</f>
        <v>SINAPI</v>
      </c>
      <c r="D538" s="33" t="str">
        <f>'Pacto original'!D559</f>
        <v>Eletroduto aço galvanizado 2", inclusive conexões</v>
      </c>
      <c r="E538" s="8" t="str">
        <f>'Pacto original'!E559</f>
        <v>m</v>
      </c>
      <c r="F538" s="9">
        <f>'Pacto original'!F559</f>
        <v>22.5</v>
      </c>
      <c r="G538" s="49"/>
      <c r="H538" s="14">
        <f t="shared" si="178"/>
        <v>95785</v>
      </c>
      <c r="I538" s="14" t="str">
        <f t="shared" si="175"/>
        <v>SINAPI</v>
      </c>
      <c r="J538" s="33" t="str">
        <f t="shared" si="176"/>
        <v>Eletroduto aço galvanizado 2", inclusive conexões</v>
      </c>
      <c r="K538" s="8" t="str">
        <f t="shared" si="177"/>
        <v>m</v>
      </c>
      <c r="L538" s="9">
        <v>22.5</v>
      </c>
      <c r="M538" s="45">
        <v>40.35</v>
      </c>
      <c r="N538" s="45">
        <f t="shared" si="172"/>
        <v>52.959375000000001</v>
      </c>
      <c r="O538" s="45">
        <f t="shared" si="173"/>
        <v>1191.5859375</v>
      </c>
      <c r="P538" s="288">
        <f t="shared" si="174"/>
        <v>4.177352852904155E-4</v>
      </c>
    </row>
    <row r="539" spans="1:16" ht="24.9" customHeight="1">
      <c r="A539" s="8" t="str">
        <f>'Pacto original'!A560</f>
        <v>20.5.7</v>
      </c>
      <c r="B539" s="8" t="s">
        <v>1195</v>
      </c>
      <c r="C539" s="4" t="str">
        <f>'Pacto original'!C560</f>
        <v>SEINFRA</v>
      </c>
      <c r="D539" s="33" t="str">
        <f>'Pacto original'!D560</f>
        <v>Eletrocalha lisa com tampa 100 x 50 mm, inclusive conexões</v>
      </c>
      <c r="E539" s="8" t="str">
        <f>'Pacto original'!E560</f>
        <v>m</v>
      </c>
      <c r="F539" s="9">
        <f>'Pacto original'!F560</f>
        <v>63.3</v>
      </c>
      <c r="G539" s="49"/>
      <c r="H539" s="14" t="str">
        <f t="shared" si="178"/>
        <v>ED-19510</v>
      </c>
      <c r="I539" s="14" t="str">
        <f t="shared" si="175"/>
        <v>SEINFRA</v>
      </c>
      <c r="J539" s="33" t="str">
        <f t="shared" si="176"/>
        <v>Eletrocalha lisa com tampa 100 x 50 mm, inclusive conexões</v>
      </c>
      <c r="K539" s="8" t="str">
        <f t="shared" si="177"/>
        <v>m</v>
      </c>
      <c r="L539" s="9">
        <v>63.3</v>
      </c>
      <c r="M539" s="45">
        <v>87.93</v>
      </c>
      <c r="N539" s="45">
        <f t="shared" si="172"/>
        <v>115.40812500000001</v>
      </c>
      <c r="O539" s="45">
        <f t="shared" si="173"/>
        <v>7305.3343125000001</v>
      </c>
      <c r="P539" s="288">
        <f t="shared" si="174"/>
        <v>2.5610372002011386E-3</v>
      </c>
    </row>
    <row r="540" spans="1:16" s="265" customFormat="1" ht="24.9" customHeight="1">
      <c r="A540" s="210"/>
      <c r="B540" s="210"/>
      <c r="C540" s="19"/>
      <c r="D540" s="211"/>
      <c r="E540" s="210"/>
      <c r="F540" s="212"/>
      <c r="G540" s="269"/>
      <c r="H540" s="270"/>
      <c r="I540" s="270"/>
      <c r="J540" s="33"/>
      <c r="K540" s="210"/>
      <c r="L540" s="212"/>
      <c r="M540" s="213"/>
      <c r="N540" s="213"/>
      <c r="O540" s="213"/>
      <c r="P540" s="291"/>
    </row>
    <row r="541" spans="1:16" s="243" customFormat="1" ht="24.9" customHeight="1">
      <c r="A541" s="228">
        <f>'Pacto original'!A563</f>
        <v>21</v>
      </c>
      <c r="B541" s="228"/>
      <c r="C541" s="229"/>
      <c r="D541" s="230" t="str">
        <f>'Pacto original'!D563</f>
        <v>SISTEMA DE EXAUSTÃO MECÂNICA</v>
      </c>
      <c r="E541" s="228"/>
      <c r="F541" s="244"/>
      <c r="G541" s="245"/>
      <c r="H541" s="258"/>
      <c r="I541" s="258"/>
      <c r="J541" s="230" t="str">
        <f>D541</f>
        <v>SISTEMA DE EXAUSTÃO MECÂNICA</v>
      </c>
      <c r="K541" s="228"/>
      <c r="L541" s="244"/>
      <c r="M541" s="248"/>
      <c r="N541" s="248"/>
      <c r="O541" s="7">
        <f>SUM(O542:O544)</f>
        <v>10769.508749999999</v>
      </c>
      <c r="P541" s="293"/>
    </row>
    <row r="542" spans="1:16" ht="24.9" customHeight="1">
      <c r="A542" s="8" t="str">
        <f>'Pacto original'!A564</f>
        <v>21.1</v>
      </c>
      <c r="B542" s="8"/>
      <c r="C542" s="4" t="str">
        <f>'Pacto original'!C564</f>
        <v>CPU</v>
      </c>
      <c r="D542" s="33" t="str">
        <f>'Pacto original'!D564</f>
        <v xml:space="preserve">Coifa de centro em aço inox de 1500x1000x600 mm, duto de ligação e chapéu chines </v>
      </c>
      <c r="E542" s="8" t="str">
        <f>'Pacto original'!E564</f>
        <v>un</v>
      </c>
      <c r="F542" s="9">
        <f>'Pacto original'!F564</f>
        <v>1</v>
      </c>
      <c r="G542" s="49"/>
      <c r="H542" s="14" t="str">
        <f>E542</f>
        <v>un</v>
      </c>
      <c r="I542" s="273">
        <f>F542</f>
        <v>1</v>
      </c>
      <c r="J542" s="33" t="str">
        <f>D542</f>
        <v xml:space="preserve">Coifa de centro em aço inox de 1500x1000x600 mm, duto de ligação e chapéu chines </v>
      </c>
      <c r="K542" s="8" t="str">
        <f>E542</f>
        <v>un</v>
      </c>
      <c r="L542" s="9">
        <v>1</v>
      </c>
      <c r="M542" s="45">
        <v>5809.99</v>
      </c>
      <c r="N542" s="45">
        <f t="shared" ref="N542:N544" si="179">M542+(M542*$F$5)</f>
        <v>7625.6118749999996</v>
      </c>
      <c r="O542" s="45">
        <f t="shared" ref="O542" si="180">L542*N542</f>
        <v>7625.6118749999996</v>
      </c>
      <c r="P542" s="288">
        <f t="shared" ref="P542:P544" si="181">O542/$N$586</f>
        <v>2.6733171749243685E-3</v>
      </c>
    </row>
    <row r="543" spans="1:16" ht="24.9" customHeight="1">
      <c r="A543" s="8" t="str">
        <f>'Pacto original'!A565</f>
        <v>21.2</v>
      </c>
      <c r="B543" s="8" t="str">
        <f>'Pacto original'!B565</f>
        <v>C1354</v>
      </c>
      <c r="C543" s="4" t="str">
        <f>'Pacto original'!C565</f>
        <v>SEINFRA</v>
      </c>
      <c r="D543" s="33" t="str">
        <f>'Pacto original'!D565</f>
        <v>Exaustor axial interno vazão 40m³/min.</v>
      </c>
      <c r="E543" s="8" t="str">
        <f>'Pacto original'!E565</f>
        <v>un</v>
      </c>
      <c r="F543" s="9">
        <f>'Pacto original'!F565</f>
        <v>1</v>
      </c>
      <c r="G543" s="49"/>
      <c r="H543" s="14" t="str">
        <f t="shared" ref="H543:H544" si="182">E543</f>
        <v>un</v>
      </c>
      <c r="I543" s="273">
        <f t="shared" ref="I543:I544" si="183">F543</f>
        <v>1</v>
      </c>
      <c r="J543" s="33" t="str">
        <f t="shared" ref="J543:J544" si="184">D543</f>
        <v>Exaustor axial interno vazão 40m³/min.</v>
      </c>
      <c r="K543" s="8" t="str">
        <f t="shared" ref="K543:K544" si="185">E543</f>
        <v>un</v>
      </c>
      <c r="L543" s="9">
        <v>1</v>
      </c>
      <c r="M543" s="45">
        <v>1483.99</v>
      </c>
      <c r="N543" s="45">
        <f t="shared" si="179"/>
        <v>1947.7368750000001</v>
      </c>
      <c r="O543" s="45">
        <f t="shared" ref="O543:O544" si="186">L543*N543</f>
        <v>1947.7368750000001</v>
      </c>
      <c r="P543" s="288">
        <f t="shared" si="181"/>
        <v>6.8281975604364445E-4</v>
      </c>
    </row>
    <row r="544" spans="1:16" ht="24.9" customHeight="1">
      <c r="A544" s="8" t="str">
        <f>'Pacto original'!A566</f>
        <v>21.3</v>
      </c>
      <c r="B544" s="8" t="str">
        <f>'Pacto original'!B566</f>
        <v>C1477</v>
      </c>
      <c r="C544" s="4" t="str">
        <f>'Pacto original'!C566</f>
        <v>SEINFRA</v>
      </c>
      <c r="D544" s="33" t="str">
        <f>'Pacto original'!D566</f>
        <v>Exaustor mecânico para banheiro 80m3/h com duto flexível - kit</v>
      </c>
      <c r="E544" s="8" t="str">
        <f>'Pacto original'!E566</f>
        <v>un</v>
      </c>
      <c r="F544" s="9">
        <f>'Pacto original'!F566</f>
        <v>4</v>
      </c>
      <c r="G544" s="49"/>
      <c r="H544" s="14" t="str">
        <f t="shared" si="182"/>
        <v>un</v>
      </c>
      <c r="I544" s="273">
        <f t="shared" si="183"/>
        <v>4</v>
      </c>
      <c r="J544" s="33" t="str">
        <f t="shared" si="184"/>
        <v>Exaustor mecânico para banheiro 80m3/h com duto flexível - kit</v>
      </c>
      <c r="K544" s="8" t="str">
        <f t="shared" si="185"/>
        <v>un</v>
      </c>
      <c r="L544" s="9">
        <v>4</v>
      </c>
      <c r="M544" s="45">
        <v>227.84</v>
      </c>
      <c r="N544" s="45">
        <f t="shared" si="179"/>
        <v>299.04000000000002</v>
      </c>
      <c r="O544" s="45">
        <f t="shared" si="186"/>
        <v>1196.1600000000001</v>
      </c>
      <c r="P544" s="288">
        <f t="shared" si="181"/>
        <v>4.1933881823188557E-4</v>
      </c>
    </row>
    <row r="545" spans="1:16" s="265" customFormat="1" ht="24.9" customHeight="1">
      <c r="A545" s="210"/>
      <c r="B545" s="210"/>
      <c r="C545" s="19"/>
      <c r="D545" s="211"/>
      <c r="E545" s="210"/>
      <c r="F545" s="212"/>
      <c r="G545" s="269"/>
      <c r="H545" s="270"/>
      <c r="I545" s="270"/>
      <c r="J545" s="211"/>
      <c r="K545" s="210"/>
      <c r="L545" s="212"/>
      <c r="M545" s="213"/>
      <c r="N545" s="213"/>
      <c r="O545" s="213"/>
      <c r="P545" s="291"/>
    </row>
    <row r="546" spans="1:16" s="243" customFormat="1" ht="24.9" customHeight="1">
      <c r="A546" s="228">
        <f>'Pacto original'!A569</f>
        <v>22</v>
      </c>
      <c r="B546" s="228"/>
      <c r="C546" s="229"/>
      <c r="D546" s="230" t="str">
        <f>'Pacto original'!D569</f>
        <v>SISTEMA DE PROTEÇÃO CONTRA DESCARGAS ATMOSFÉRICAS (SPDA)</v>
      </c>
      <c r="E546" s="228"/>
      <c r="F546" s="244"/>
      <c r="G546" s="245"/>
      <c r="H546" s="258"/>
      <c r="I546" s="258"/>
      <c r="J546" s="230" t="str">
        <f>D546</f>
        <v>SISTEMA DE PROTEÇÃO CONTRA DESCARGAS ATMOSFÉRICAS (SPDA)</v>
      </c>
      <c r="K546" s="228"/>
      <c r="L546" s="244"/>
      <c r="M546" s="248"/>
      <c r="N546" s="248"/>
      <c r="O546" s="7">
        <f>SUM(O547:O561)</f>
        <v>85938.77866874999</v>
      </c>
      <c r="P546" s="293"/>
    </row>
    <row r="547" spans="1:16" ht="24.9" customHeight="1">
      <c r="A547" s="8" t="str">
        <f>'Pacto original'!A570</f>
        <v>22.1</v>
      </c>
      <c r="B547" s="8">
        <f>'Pacto original'!B570</f>
        <v>96989</v>
      </c>
      <c r="C547" s="4" t="str">
        <f>'Pacto original'!C570</f>
        <v>SINAPI</v>
      </c>
      <c r="D547" s="33" t="str">
        <f>'Pacto original'!D570</f>
        <v>Pára-raios tipo Franklin em latão cromado</v>
      </c>
      <c r="E547" s="8" t="str">
        <f>'Pacto original'!E570</f>
        <v>un</v>
      </c>
      <c r="F547" s="9">
        <f>'Pacto original'!F570</f>
        <v>1</v>
      </c>
      <c r="G547" s="49"/>
      <c r="H547" s="14">
        <f>B547</f>
        <v>96989</v>
      </c>
      <c r="I547" s="14" t="str">
        <f>C547</f>
        <v>SINAPI</v>
      </c>
      <c r="J547" s="33" t="str">
        <f>D547</f>
        <v>Pára-raios tipo Franklin em latão cromado</v>
      </c>
      <c r="K547" s="8" t="str">
        <f>E547</f>
        <v>un</v>
      </c>
      <c r="L547" s="9">
        <v>1</v>
      </c>
      <c r="M547" s="45">
        <v>149.58000000000001</v>
      </c>
      <c r="N547" s="45">
        <f t="shared" ref="N547:N561" si="187">M547+(M547*$F$5)</f>
        <v>196.32375000000002</v>
      </c>
      <c r="O547" s="45">
        <f t="shared" ref="O547" si="188">L547*N547</f>
        <v>196.32375000000002</v>
      </c>
      <c r="P547" s="288">
        <f t="shared" ref="P547:P561" si="189">O547/$N$586</f>
        <v>6.8825382319967357E-5</v>
      </c>
    </row>
    <row r="548" spans="1:16" ht="24.9" customHeight="1">
      <c r="A548" s="8" t="str">
        <f>'Pacto original'!A571</f>
        <v>22.2</v>
      </c>
      <c r="B548" s="8" t="s">
        <v>1196</v>
      </c>
      <c r="C548" s="4" t="str">
        <f>'Pacto original'!C571</f>
        <v>SEINFRA</v>
      </c>
      <c r="D548" s="33" t="str">
        <f>'Pacto original'!D571</f>
        <v>Vergalhão CA - 25 # 10mm</v>
      </c>
      <c r="E548" s="8" t="str">
        <f>'Pacto original'!E571</f>
        <v>m</v>
      </c>
      <c r="F548" s="9">
        <f>'Pacto original'!F571</f>
        <v>154</v>
      </c>
      <c r="G548" s="49"/>
      <c r="H548" s="14" t="str">
        <f t="shared" ref="H548:H561" si="190">B548</f>
        <v>ED-15650</v>
      </c>
      <c r="I548" s="14" t="str">
        <f t="shared" ref="I548:I561" si="191">C548</f>
        <v>SEINFRA</v>
      </c>
      <c r="J548" s="33" t="str">
        <f t="shared" ref="J548:J561" si="192">D548</f>
        <v>Vergalhão CA - 25 # 10mm</v>
      </c>
      <c r="K548" s="8" t="str">
        <f t="shared" ref="K548:K561" si="193">E548</f>
        <v>m</v>
      </c>
      <c r="L548" s="9">
        <v>154</v>
      </c>
      <c r="M548" s="45">
        <v>17.100000000000001</v>
      </c>
      <c r="N548" s="45">
        <f t="shared" si="187"/>
        <v>22.443750000000001</v>
      </c>
      <c r="O548" s="45">
        <f t="shared" ref="O548:O561" si="194">L548*N548</f>
        <v>3456.3375000000001</v>
      </c>
      <c r="P548" s="288">
        <f t="shared" si="189"/>
        <v>1.2116911472215672E-3</v>
      </c>
    </row>
    <row r="549" spans="1:16" ht="24.9" customHeight="1">
      <c r="A549" s="8" t="str">
        <f>'Pacto original'!A572</f>
        <v>22.3</v>
      </c>
      <c r="B549" s="8">
        <v>104749</v>
      </c>
      <c r="C549" s="4" t="str">
        <f>'Pacto original'!C572</f>
        <v>SINAPI</v>
      </c>
      <c r="D549" s="33" t="str">
        <f>'Pacto original'!D572</f>
        <v>Conector mini-gar em bronze estanhado</v>
      </c>
      <c r="E549" s="8" t="str">
        <f>'Pacto original'!E572</f>
        <v>un</v>
      </c>
      <c r="F549" s="9">
        <f>'Pacto original'!F572</f>
        <v>16</v>
      </c>
      <c r="G549" s="49"/>
      <c r="H549" s="14">
        <f t="shared" si="190"/>
        <v>104749</v>
      </c>
      <c r="I549" s="14" t="str">
        <f t="shared" si="191"/>
        <v>SINAPI</v>
      </c>
      <c r="J549" s="33" t="str">
        <f t="shared" si="192"/>
        <v>Conector mini-gar em bronze estanhado</v>
      </c>
      <c r="K549" s="8" t="str">
        <f t="shared" si="193"/>
        <v>un</v>
      </c>
      <c r="L549" s="9">
        <v>16</v>
      </c>
      <c r="M549" s="45">
        <v>21.42</v>
      </c>
      <c r="N549" s="45">
        <f t="shared" si="187"/>
        <v>28.113750000000003</v>
      </c>
      <c r="O549" s="45">
        <f t="shared" si="194"/>
        <v>449.82000000000005</v>
      </c>
      <c r="P549" s="288">
        <f t="shared" si="189"/>
        <v>1.5769377609773508E-4</v>
      </c>
    </row>
    <row r="550" spans="1:16" ht="24.9" customHeight="1">
      <c r="A550" s="8" t="str">
        <f>'Pacto original'!A573</f>
        <v>22.4</v>
      </c>
      <c r="B550" s="8">
        <v>101663</v>
      </c>
      <c r="C550" s="4" t="s">
        <v>61</v>
      </c>
      <c r="D550" s="33" t="str">
        <f>'Pacto original'!D573</f>
        <v>Abraçadeira-guia reforçada 2"</v>
      </c>
      <c r="E550" s="8" t="str">
        <f>'Pacto original'!E573</f>
        <v>un</v>
      </c>
      <c r="F550" s="9">
        <f>'Pacto original'!F573</f>
        <v>4</v>
      </c>
      <c r="G550" s="49"/>
      <c r="H550" s="14">
        <f t="shared" si="190"/>
        <v>101663</v>
      </c>
      <c r="I550" s="14" t="str">
        <f t="shared" si="191"/>
        <v>SINAPI</v>
      </c>
      <c r="J550" s="33" t="str">
        <f t="shared" si="192"/>
        <v>Abraçadeira-guia reforçada 2"</v>
      </c>
      <c r="K550" s="8" t="str">
        <f t="shared" si="193"/>
        <v>un</v>
      </c>
      <c r="L550" s="9">
        <v>4</v>
      </c>
      <c r="M550" s="45">
        <v>27.1</v>
      </c>
      <c r="N550" s="45">
        <f t="shared" si="187"/>
        <v>35.568750000000001</v>
      </c>
      <c r="O550" s="45">
        <f t="shared" si="194"/>
        <v>142.27500000000001</v>
      </c>
      <c r="P550" s="288">
        <f t="shared" si="189"/>
        <v>4.9877466529512373E-5</v>
      </c>
    </row>
    <row r="551" spans="1:16" ht="24.9" customHeight="1">
      <c r="A551" s="8" t="str">
        <f>'Pacto original'!A574</f>
        <v>22.5</v>
      </c>
      <c r="B551" s="8">
        <f>'Pacto original'!B574</f>
        <v>98463</v>
      </c>
      <c r="C551" s="4" t="str">
        <f>'Pacto original'!C574</f>
        <v>SINAPI</v>
      </c>
      <c r="D551" s="33" t="str">
        <f>'Pacto original'!D574</f>
        <v>Clips galvanizado</v>
      </c>
      <c r="E551" s="8" t="str">
        <f>'Pacto original'!E574</f>
        <v>un</v>
      </c>
      <c r="F551" s="9">
        <f>'Pacto original'!F574</f>
        <v>48</v>
      </c>
      <c r="G551" s="49"/>
      <c r="H551" s="14">
        <f t="shared" si="190"/>
        <v>98463</v>
      </c>
      <c r="I551" s="14" t="str">
        <f t="shared" si="191"/>
        <v>SINAPI</v>
      </c>
      <c r="J551" s="33" t="str">
        <f t="shared" si="192"/>
        <v>Clips galvanizado</v>
      </c>
      <c r="K551" s="8" t="str">
        <f t="shared" si="193"/>
        <v>un</v>
      </c>
      <c r="L551" s="9">
        <v>48</v>
      </c>
      <c r="M551" s="45">
        <v>24.63</v>
      </c>
      <c r="N551" s="45">
        <f t="shared" si="187"/>
        <v>32.326875000000001</v>
      </c>
      <c r="O551" s="45">
        <f t="shared" si="194"/>
        <v>1551.69</v>
      </c>
      <c r="P551" s="288">
        <f t="shared" si="189"/>
        <v>5.4397726964806924E-4</v>
      </c>
    </row>
    <row r="552" spans="1:16" ht="24.9" customHeight="1">
      <c r="A552" s="8" t="str">
        <f>'Pacto original'!A575</f>
        <v>22.6</v>
      </c>
      <c r="B552" s="8" t="s">
        <v>1197</v>
      </c>
      <c r="C552" s="4" t="str">
        <f>'Pacto original'!C575</f>
        <v>CPU</v>
      </c>
      <c r="D552" s="33" t="str">
        <f>'Pacto original'!D575</f>
        <v>Caixa de equalização de potências 200x200mm em aço com barramento, expessura  6 mm</v>
      </c>
      <c r="E552" s="8" t="str">
        <f>'Pacto original'!E575</f>
        <v>un</v>
      </c>
      <c r="F552" s="9">
        <f>'Pacto original'!F575</f>
        <v>1</v>
      </c>
      <c r="G552" s="49"/>
      <c r="H552" s="14" t="str">
        <f t="shared" si="190"/>
        <v>ED-51052</v>
      </c>
      <c r="I552" s="14" t="str">
        <f t="shared" si="191"/>
        <v>CPU</v>
      </c>
      <c r="J552" s="33" t="str">
        <f t="shared" si="192"/>
        <v>Caixa de equalização de potências 200x200mm em aço com barramento, expessura  6 mm</v>
      </c>
      <c r="K552" s="8" t="str">
        <f t="shared" si="193"/>
        <v>un</v>
      </c>
      <c r="L552" s="9">
        <v>1</v>
      </c>
      <c r="M552" s="45">
        <v>205.59</v>
      </c>
      <c r="N552" s="45">
        <f t="shared" si="187"/>
        <v>269.83687500000002</v>
      </c>
      <c r="O552" s="45">
        <f t="shared" si="194"/>
        <v>269.83687500000002</v>
      </c>
      <c r="P552" s="288">
        <f t="shared" si="189"/>
        <v>9.4596940440982007E-5</v>
      </c>
    </row>
    <row r="553" spans="1:16" ht="24.9" customHeight="1">
      <c r="A553" s="8" t="str">
        <f>'Pacto original'!A576</f>
        <v>22.7</v>
      </c>
      <c r="B553" s="8">
        <f>'Pacto original'!B576</f>
        <v>93358</v>
      </c>
      <c r="C553" s="4" t="str">
        <f>'Pacto original'!C576</f>
        <v>SINAPI</v>
      </c>
      <c r="D553" s="33" t="str">
        <f>'Pacto original'!D576</f>
        <v>Escavação de vala para aterramento</v>
      </c>
      <c r="E553" s="8" t="str">
        <f>'Pacto original'!E576</f>
        <v>m³</v>
      </c>
      <c r="F553" s="9">
        <f>'Pacto original'!F576</f>
        <v>43.95</v>
      </c>
      <c r="G553" s="49"/>
      <c r="H553" s="14">
        <f t="shared" si="190"/>
        <v>93358</v>
      </c>
      <c r="I553" s="14" t="str">
        <f t="shared" si="191"/>
        <v>SINAPI</v>
      </c>
      <c r="J553" s="33" t="str">
        <f t="shared" si="192"/>
        <v>Escavação de vala para aterramento</v>
      </c>
      <c r="K553" s="8" t="str">
        <f t="shared" si="193"/>
        <v>m³</v>
      </c>
      <c r="L553" s="9">
        <v>43.95</v>
      </c>
      <c r="M553" s="45">
        <v>71.680000000000007</v>
      </c>
      <c r="N553" s="45">
        <f t="shared" si="187"/>
        <v>94.080000000000013</v>
      </c>
      <c r="O553" s="45">
        <f t="shared" si="194"/>
        <v>4134.8160000000007</v>
      </c>
      <c r="P553" s="288">
        <f t="shared" si="189"/>
        <v>1.4495459261689844E-3</v>
      </c>
    </row>
    <row r="554" spans="1:16" ht="24.9" customHeight="1">
      <c r="A554" s="8" t="str">
        <f>'Pacto original'!A577</f>
        <v>22.8</v>
      </c>
      <c r="B554" s="8">
        <f>'Pacto original'!B577</f>
        <v>93382</v>
      </c>
      <c r="C554" s="4" t="str">
        <f>'Pacto original'!C577</f>
        <v>SINAPI</v>
      </c>
      <c r="D554" s="33" t="str">
        <f>'Pacto original'!D577</f>
        <v>Reaterro manual de valas com compactação mecanizada</v>
      </c>
      <c r="E554" s="8" t="str">
        <f>'Pacto original'!E577</f>
        <v>m³</v>
      </c>
      <c r="F554" s="9">
        <f>'Pacto original'!F577</f>
        <v>43.95</v>
      </c>
      <c r="G554" s="49"/>
      <c r="H554" s="14">
        <f t="shared" si="190"/>
        <v>93382</v>
      </c>
      <c r="I554" s="14" t="str">
        <f t="shared" si="191"/>
        <v>SINAPI</v>
      </c>
      <c r="J554" s="33" t="str">
        <f t="shared" si="192"/>
        <v>Reaterro manual de valas com compactação mecanizada</v>
      </c>
      <c r="K554" s="8" t="str">
        <f t="shared" si="193"/>
        <v>m³</v>
      </c>
      <c r="L554" s="9">
        <v>43.95</v>
      </c>
      <c r="M554" s="45">
        <v>23.19</v>
      </c>
      <c r="N554" s="45">
        <f t="shared" si="187"/>
        <v>30.436875000000001</v>
      </c>
      <c r="O554" s="45">
        <f t="shared" si="194"/>
        <v>1337.7006562500001</v>
      </c>
      <c r="P554" s="288">
        <f t="shared" si="189"/>
        <v>4.6895884525472575E-4</v>
      </c>
    </row>
    <row r="555" spans="1:16" ht="24.9" customHeight="1">
      <c r="A555" s="8" t="str">
        <f>'Pacto original'!A578</f>
        <v>22.9</v>
      </c>
      <c r="B555" s="8">
        <f>'Pacto original'!B578</f>
        <v>96985</v>
      </c>
      <c r="C555" s="4" t="str">
        <f>'Pacto original'!C578</f>
        <v>SINAPI</v>
      </c>
      <c r="D555" s="33" t="str">
        <f>'Pacto original'!D578</f>
        <v>Haste tipo coopperweld 5/8" x 2,40m</v>
      </c>
      <c r="E555" s="8" t="str">
        <f>'Pacto original'!E578</f>
        <v>un</v>
      </c>
      <c r="F555" s="9">
        <f>'Pacto original'!F578</f>
        <v>16</v>
      </c>
      <c r="G555" s="49"/>
      <c r="H555" s="14">
        <f t="shared" si="190"/>
        <v>96985</v>
      </c>
      <c r="I555" s="14" t="str">
        <f t="shared" si="191"/>
        <v>SINAPI</v>
      </c>
      <c r="J555" s="33" t="str">
        <f t="shared" si="192"/>
        <v>Haste tipo coopperweld 5/8" x 2,40m</v>
      </c>
      <c r="K555" s="8" t="str">
        <f t="shared" si="193"/>
        <v>un</v>
      </c>
      <c r="L555" s="9">
        <v>16</v>
      </c>
      <c r="M555" s="45">
        <v>96.41</v>
      </c>
      <c r="N555" s="45">
        <f t="shared" si="187"/>
        <v>126.53812499999999</v>
      </c>
      <c r="O555" s="45">
        <f t="shared" si="194"/>
        <v>2024.61</v>
      </c>
      <c r="P555" s="288">
        <f t="shared" si="189"/>
        <v>7.0976923219340032E-4</v>
      </c>
    </row>
    <row r="556" spans="1:16" ht="24.9" customHeight="1">
      <c r="A556" s="8" t="str">
        <f>'Pacto original'!A579</f>
        <v>22.10</v>
      </c>
      <c r="B556" s="8" t="s">
        <v>1198</v>
      </c>
      <c r="C556" s="4" t="s">
        <v>69</v>
      </c>
      <c r="D556" s="33" t="str">
        <f>'Pacto original'!D579</f>
        <v>Cabo de cobre nu 16mm2</v>
      </c>
      <c r="E556" s="8" t="str">
        <f>'Pacto original'!E579</f>
        <v>m</v>
      </c>
      <c r="F556" s="9">
        <f>'Pacto original'!F579</f>
        <v>65</v>
      </c>
      <c r="G556" s="49"/>
      <c r="H556" s="14" t="str">
        <f t="shared" si="190"/>
        <v>ED-49133</v>
      </c>
      <c r="I556" s="14" t="str">
        <f t="shared" si="191"/>
        <v>SEINFRA</v>
      </c>
      <c r="J556" s="33" t="str">
        <f t="shared" si="192"/>
        <v>Cabo de cobre nu 16mm2</v>
      </c>
      <c r="K556" s="8" t="str">
        <f t="shared" si="193"/>
        <v>m</v>
      </c>
      <c r="L556" s="9">
        <v>65</v>
      </c>
      <c r="M556" s="45">
        <v>17.96</v>
      </c>
      <c r="N556" s="45">
        <f t="shared" si="187"/>
        <v>23.572500000000002</v>
      </c>
      <c r="O556" s="45">
        <f t="shared" si="194"/>
        <v>1532.2125000000001</v>
      </c>
      <c r="P556" s="288">
        <f t="shared" si="189"/>
        <v>5.3714902607520981E-4</v>
      </c>
    </row>
    <row r="557" spans="1:16" ht="24.9" customHeight="1">
      <c r="A557" s="8" t="str">
        <f>'Pacto original'!A580</f>
        <v>22.11</v>
      </c>
      <c r="B557" s="8">
        <f>'Pacto original'!B580</f>
        <v>96973</v>
      </c>
      <c r="C557" s="4" t="str">
        <f>'Pacto original'!C580</f>
        <v>SINAPI</v>
      </c>
      <c r="D557" s="33" t="str">
        <f>'Pacto original'!D580</f>
        <v>Cabo de cobre nu 35mm²</v>
      </c>
      <c r="E557" s="8" t="str">
        <f>'Pacto original'!E580</f>
        <v>m</v>
      </c>
      <c r="F557" s="9">
        <f>'Pacto original'!F580</f>
        <v>348.78</v>
      </c>
      <c r="G557" s="49"/>
      <c r="H557" s="14">
        <f t="shared" si="190"/>
        <v>96973</v>
      </c>
      <c r="I557" s="14" t="str">
        <f t="shared" si="191"/>
        <v>SINAPI</v>
      </c>
      <c r="J557" s="33" t="str">
        <f t="shared" si="192"/>
        <v>Cabo de cobre nu 35mm²</v>
      </c>
      <c r="K557" s="8" t="str">
        <f t="shared" si="193"/>
        <v>m</v>
      </c>
      <c r="L557" s="9">
        <v>348.78</v>
      </c>
      <c r="M557" s="45">
        <v>60.69</v>
      </c>
      <c r="N557" s="45">
        <f t="shared" si="187"/>
        <v>79.655625000000001</v>
      </c>
      <c r="O557" s="45">
        <f t="shared" si="194"/>
        <v>27782.288887499999</v>
      </c>
      <c r="P557" s="288">
        <f t="shared" si="189"/>
        <v>9.739660404846421E-3</v>
      </c>
    </row>
    <row r="558" spans="1:16" ht="24.9" customHeight="1">
      <c r="A558" s="8" t="str">
        <f>'Pacto original'!A581</f>
        <v>22.12</v>
      </c>
      <c r="B558" s="8">
        <f>'Pacto original'!B581</f>
        <v>96974</v>
      </c>
      <c r="C558" s="4" t="str">
        <f>'Pacto original'!C581</f>
        <v>SINAPI</v>
      </c>
      <c r="D558" s="33" t="str">
        <f>'Pacto original'!D581</f>
        <v>Cabo de cobre nu 50mm²</v>
      </c>
      <c r="E558" s="8" t="str">
        <f>'Pacto original'!E581</f>
        <v>m</v>
      </c>
      <c r="F558" s="9">
        <f>'Pacto original'!F581</f>
        <v>308</v>
      </c>
      <c r="G558" s="49"/>
      <c r="H558" s="14">
        <f t="shared" si="190"/>
        <v>96974</v>
      </c>
      <c r="I558" s="14" t="str">
        <f t="shared" si="191"/>
        <v>SINAPI</v>
      </c>
      <c r="J558" s="33" t="str">
        <f t="shared" si="192"/>
        <v>Cabo de cobre nu 50mm²</v>
      </c>
      <c r="K558" s="8" t="str">
        <f t="shared" si="193"/>
        <v>m</v>
      </c>
      <c r="L558" s="9">
        <v>308</v>
      </c>
      <c r="M558" s="45">
        <v>77.91</v>
      </c>
      <c r="N558" s="45">
        <f t="shared" si="187"/>
        <v>102.25687499999999</v>
      </c>
      <c r="O558" s="45">
        <f t="shared" si="194"/>
        <v>31495.117499999997</v>
      </c>
      <c r="P558" s="288">
        <f t="shared" si="189"/>
        <v>1.1041269857313718E-2</v>
      </c>
    </row>
    <row r="559" spans="1:16" ht="24.9" customHeight="1">
      <c r="A559" s="8" t="str">
        <f>'Pacto original'!A582</f>
        <v>22.13</v>
      </c>
      <c r="B559" s="8">
        <f>'Pacto original'!B582</f>
        <v>98111</v>
      </c>
      <c r="C559" s="4" t="str">
        <f>'Pacto original'!C582</f>
        <v>SINAPI</v>
      </c>
      <c r="D559" s="33" t="str">
        <f>'Pacto original'!D582</f>
        <v>Caixa de inspeção com tampa em PVC, Ø 230mm x 250mm</v>
      </c>
      <c r="E559" s="8" t="str">
        <f>'Pacto original'!E582</f>
        <v>un</v>
      </c>
      <c r="F559" s="9">
        <f>'Pacto original'!F582</f>
        <v>16</v>
      </c>
      <c r="G559" s="49"/>
      <c r="H559" s="14">
        <f t="shared" si="190"/>
        <v>98111</v>
      </c>
      <c r="I559" s="14" t="str">
        <f t="shared" si="191"/>
        <v>SINAPI</v>
      </c>
      <c r="J559" s="33" t="str">
        <f t="shared" si="192"/>
        <v>Caixa de inspeção com tampa em PVC, Ø 230mm x 250mm</v>
      </c>
      <c r="K559" s="8" t="str">
        <f t="shared" si="193"/>
        <v>un</v>
      </c>
      <c r="L559" s="9">
        <v>16</v>
      </c>
      <c r="M559" s="45">
        <v>46.14</v>
      </c>
      <c r="N559" s="45">
        <f t="shared" si="187"/>
        <v>60.558750000000003</v>
      </c>
      <c r="O559" s="45">
        <f t="shared" si="194"/>
        <v>968.94</v>
      </c>
      <c r="P559" s="288">
        <f t="shared" si="189"/>
        <v>3.3968211153825845E-4</v>
      </c>
    </row>
    <row r="560" spans="1:16" ht="24.9" customHeight="1">
      <c r="A560" s="8" t="str">
        <f>'Pacto original'!A583</f>
        <v>22.14</v>
      </c>
      <c r="B560" s="8" t="str">
        <f>'Pacto original'!B583</f>
        <v>C2457</v>
      </c>
      <c r="C560" s="4" t="str">
        <f>'Pacto original'!C583</f>
        <v>SEINFRA</v>
      </c>
      <c r="D560" s="33" t="str">
        <f>'Pacto original'!D583</f>
        <v>Terminal ou conector de pressao - para cabo 35mm²</v>
      </c>
      <c r="E560" s="8" t="str">
        <f>'Pacto original'!E583</f>
        <v>un</v>
      </c>
      <c r="F560" s="9">
        <f>'Pacto original'!F583</f>
        <v>340</v>
      </c>
      <c r="G560" s="49"/>
      <c r="H560" s="14" t="str">
        <f t="shared" si="190"/>
        <v>C2457</v>
      </c>
      <c r="I560" s="14" t="str">
        <f t="shared" si="191"/>
        <v>SEINFRA</v>
      </c>
      <c r="J560" s="33" t="str">
        <f t="shared" si="192"/>
        <v>Terminal ou conector de pressao - para cabo 35mm²</v>
      </c>
      <c r="K560" s="8" t="str">
        <f t="shared" si="193"/>
        <v>un</v>
      </c>
      <c r="L560" s="9">
        <v>340</v>
      </c>
      <c r="M560" s="45">
        <v>20.28</v>
      </c>
      <c r="N560" s="45">
        <f t="shared" si="187"/>
        <v>26.6175</v>
      </c>
      <c r="O560" s="45">
        <f t="shared" si="194"/>
        <v>9049.9500000000007</v>
      </c>
      <c r="P560" s="288">
        <f t="shared" si="189"/>
        <v>3.1726485905377651E-3</v>
      </c>
    </row>
    <row r="561" spans="1:16" ht="24.9" customHeight="1">
      <c r="A561" s="8" t="str">
        <f>'Pacto original'!A584</f>
        <v>22.15</v>
      </c>
      <c r="B561" s="8" t="str">
        <f>'Pacto original'!B584</f>
        <v>C3909</v>
      </c>
      <c r="C561" s="4" t="str">
        <f>'Pacto original'!C584</f>
        <v>SEINFRA</v>
      </c>
      <c r="D561" s="33" t="str">
        <f>'Pacto original'!D584</f>
        <v>Solda exotermica</v>
      </c>
      <c r="E561" s="8" t="str">
        <f>'Pacto original'!E584</f>
        <v>un</v>
      </c>
      <c r="F561" s="9">
        <f>'Pacto original'!F584</f>
        <v>32</v>
      </c>
      <c r="G561" s="49"/>
      <c r="H561" s="14" t="str">
        <f t="shared" si="190"/>
        <v>C3909</v>
      </c>
      <c r="I561" s="14" t="str">
        <f t="shared" si="191"/>
        <v>SEINFRA</v>
      </c>
      <c r="J561" s="33" t="str">
        <f t="shared" si="192"/>
        <v>Solda exotermica</v>
      </c>
      <c r="K561" s="8" t="str">
        <f t="shared" si="193"/>
        <v>un</v>
      </c>
      <c r="L561" s="9">
        <v>32</v>
      </c>
      <c r="M561" s="45">
        <v>36.83</v>
      </c>
      <c r="N561" s="45">
        <f t="shared" si="187"/>
        <v>48.339374999999997</v>
      </c>
      <c r="O561" s="45">
        <f t="shared" si="194"/>
        <v>1546.86</v>
      </c>
      <c r="P561" s="288">
        <f t="shared" si="189"/>
        <v>5.4228401248175367E-4</v>
      </c>
    </row>
    <row r="562" spans="1:16" s="265" customFormat="1" ht="24.9" customHeight="1">
      <c r="A562" s="210"/>
      <c r="B562" s="210"/>
      <c r="C562" s="19"/>
      <c r="D562" s="211"/>
      <c r="E562" s="210"/>
      <c r="F562" s="212"/>
      <c r="G562" s="269"/>
      <c r="H562" s="270"/>
      <c r="I562" s="270"/>
      <c r="J562" s="211"/>
      <c r="K562" s="210"/>
      <c r="L562" s="212"/>
      <c r="M562" s="213"/>
      <c r="N562" s="213"/>
      <c r="O562" s="213"/>
      <c r="P562" s="291"/>
    </row>
    <row r="563" spans="1:16" s="243" customFormat="1" ht="24.9" customHeight="1">
      <c r="A563" s="228">
        <f>'Pacto original'!A587</f>
        <v>23</v>
      </c>
      <c r="B563" s="228"/>
      <c r="C563" s="229"/>
      <c r="D563" s="230" t="str">
        <f>'Pacto original'!D587</f>
        <v>SERVIÇOS COMPLEMENTARES</v>
      </c>
      <c r="E563" s="228"/>
      <c r="F563" s="244"/>
      <c r="G563" s="245"/>
      <c r="H563" s="258"/>
      <c r="I563" s="258"/>
      <c r="J563" s="230" t="str">
        <f>D563</f>
        <v>SERVIÇOS COMPLEMENTARES</v>
      </c>
      <c r="K563" s="228"/>
      <c r="L563" s="244"/>
      <c r="M563" s="248"/>
      <c r="N563" s="248"/>
      <c r="O563" s="7">
        <f>SUM(O564:O581)</f>
        <v>136633.33621874999</v>
      </c>
      <c r="P563" s="293"/>
    </row>
    <row r="564" spans="1:16" ht="24.9" customHeight="1">
      <c r="A564" s="8" t="str">
        <f>'Pacto original'!A588</f>
        <v>23.1</v>
      </c>
      <c r="B564" s="8"/>
      <c r="C564" s="4"/>
      <c r="D564" s="35" t="str">
        <f>'Pacto original'!D588</f>
        <v>GERAIS</v>
      </c>
      <c r="E564" s="8"/>
      <c r="F564" s="9"/>
      <c r="G564" s="49"/>
      <c r="H564" s="14"/>
      <c r="I564" s="14"/>
      <c r="J564" s="35" t="str">
        <f>D564</f>
        <v>GERAIS</v>
      </c>
      <c r="K564" s="8"/>
      <c r="L564" s="9"/>
      <c r="M564" s="213"/>
      <c r="N564" s="213"/>
      <c r="O564" s="213"/>
      <c r="P564" s="294"/>
    </row>
    <row r="565" spans="1:16" ht="24.9" customHeight="1">
      <c r="A565" s="8" t="str">
        <f>'Pacto original'!A589</f>
        <v>23.1.1</v>
      </c>
      <c r="B565" s="8" t="str">
        <f>'Pacto original'!B589</f>
        <v>C0864</v>
      </c>
      <c r="C565" s="4" t="str">
        <f>'Pacto original'!C589</f>
        <v>SEINFRA</v>
      </c>
      <c r="D565" s="33" t="str">
        <f>'Pacto original'!D589</f>
        <v>Conjunto de mastros para bandeiras em tubo ferro galvanizado telescópico (alt= 7m (3mx2" + 4mx1 1/2")</v>
      </c>
      <c r="E565" s="8" t="str">
        <f>'Pacto original'!E589</f>
        <v>un</v>
      </c>
      <c r="F565" s="9">
        <f>'Pacto original'!F589</f>
        <v>1</v>
      </c>
      <c r="G565" s="49"/>
      <c r="H565" s="14" t="str">
        <f>B565</f>
        <v>C0864</v>
      </c>
      <c r="I565" s="14" t="str">
        <f>C565</f>
        <v>SEINFRA</v>
      </c>
      <c r="J565" s="33" t="str">
        <f>D565</f>
        <v>Conjunto de mastros para bandeiras em tubo ferro galvanizado telescópico (alt= 7m (3mx2" + 4mx1 1/2")</v>
      </c>
      <c r="K565" s="8" t="str">
        <f>E565</f>
        <v>un</v>
      </c>
      <c r="L565" s="9">
        <v>1</v>
      </c>
      <c r="M565" s="45">
        <v>3122.09</v>
      </c>
      <c r="N565" s="45">
        <f t="shared" ref="N565:N581" si="195">M565+(M565*$F$5)</f>
        <v>4097.743125</v>
      </c>
      <c r="O565" s="45">
        <f t="shared" ref="O565:O581" si="196">L565*N565</f>
        <v>4097.743125</v>
      </c>
      <c r="P565" s="288">
        <f t="shared" ref="P565:P581" si="197">O565/$N$586</f>
        <v>1.4365492571690524E-3</v>
      </c>
    </row>
    <row r="566" spans="1:16" ht="24.9" customHeight="1">
      <c r="A566" s="8" t="str">
        <f>'Pacto original'!A590</f>
        <v>23.1.2</v>
      </c>
      <c r="B566" s="8" t="s">
        <v>1199</v>
      </c>
      <c r="C566" s="4" t="str">
        <f>'Pacto original'!C590</f>
        <v>SEINFRA</v>
      </c>
      <c r="D566" s="33" t="str">
        <f>'Pacto original'!D590</f>
        <v>Bancada em granito cinza andorinha - espessura 2cm, conforme projeto</v>
      </c>
      <c r="E566" s="8" t="str">
        <f>'Pacto original'!E590</f>
        <v>m²</v>
      </c>
      <c r="F566" s="9">
        <f>'Pacto original'!F590</f>
        <v>64.63</v>
      </c>
      <c r="G566" s="49"/>
      <c r="H566" s="14" t="str">
        <f t="shared" ref="H566:H581" si="198">B566</f>
        <v>ED-21657</v>
      </c>
      <c r="I566" s="14" t="str">
        <f t="shared" ref="I566:I581" si="199">C566</f>
        <v>SEINFRA</v>
      </c>
      <c r="J566" s="33" t="str">
        <f t="shared" ref="J566:J581" si="200">D566</f>
        <v>Bancada em granito cinza andorinha - espessura 2cm, conforme projeto</v>
      </c>
      <c r="K566" s="8" t="str">
        <f t="shared" ref="K566:K581" si="201">E566</f>
        <v>m²</v>
      </c>
      <c r="L566" s="9">
        <v>64.63</v>
      </c>
      <c r="M566" s="45">
        <v>335.92</v>
      </c>
      <c r="N566" s="45">
        <f t="shared" si="195"/>
        <v>440.89500000000004</v>
      </c>
      <c r="O566" s="45">
        <f t="shared" si="196"/>
        <v>28495.043850000002</v>
      </c>
      <c r="P566" s="288">
        <f t="shared" si="197"/>
        <v>9.9895315121093821E-3</v>
      </c>
    </row>
    <row r="567" spans="1:16" ht="24.9" customHeight="1">
      <c r="A567" s="8" t="str">
        <f>'Pacto original'!A591</f>
        <v>23.1.3</v>
      </c>
      <c r="B567" s="8" t="s">
        <v>1200</v>
      </c>
      <c r="C567" s="4" t="str">
        <f>'Pacto original'!C591</f>
        <v>SEINFRA</v>
      </c>
      <c r="D567" s="33" t="str">
        <f>'Pacto original'!D591</f>
        <v>Prateleira,acabamentos em granito cinza andorinha - espessura 2cm, conforme projeto</v>
      </c>
      <c r="E567" s="8" t="str">
        <f>'Pacto original'!E591</f>
        <v>m²</v>
      </c>
      <c r="F567" s="9">
        <f>'Pacto original'!F591</f>
        <v>50</v>
      </c>
      <c r="G567" s="49"/>
      <c r="H567" s="14" t="str">
        <f t="shared" si="198"/>
        <v>ED-50692</v>
      </c>
      <c r="I567" s="14" t="str">
        <f t="shared" si="199"/>
        <v>SEINFRA</v>
      </c>
      <c r="J567" s="33" t="str">
        <f t="shared" si="200"/>
        <v>Prateleira,acabamentos em granito cinza andorinha - espessura 2cm, conforme projeto</v>
      </c>
      <c r="K567" s="8" t="str">
        <f t="shared" si="201"/>
        <v>m²</v>
      </c>
      <c r="L567" s="9">
        <v>50</v>
      </c>
      <c r="M567" s="45">
        <v>270.58999999999997</v>
      </c>
      <c r="N567" s="45">
        <f t="shared" si="195"/>
        <v>355.14937499999996</v>
      </c>
      <c r="O567" s="45">
        <f t="shared" si="196"/>
        <v>17757.46875</v>
      </c>
      <c r="P567" s="288">
        <f t="shared" si="197"/>
        <v>6.225250769474517E-3</v>
      </c>
    </row>
    <row r="568" spans="1:16" ht="24.9" customHeight="1">
      <c r="A568" s="8" t="str">
        <f>'Pacto original'!A592</f>
        <v>23.1.4</v>
      </c>
      <c r="B568" s="8" t="str">
        <f>'Pacto original'!B592</f>
        <v>C2910</v>
      </c>
      <c r="C568" s="4" t="str">
        <f>'Pacto original'!C592</f>
        <v>SEINFRA</v>
      </c>
      <c r="D568" s="33" t="str">
        <f>'Pacto original'!D592</f>
        <v xml:space="preserve">Prateleiras e escaninhos em mdf </v>
      </c>
      <c r="E568" s="8" t="str">
        <f>'Pacto original'!E592</f>
        <v>m²</v>
      </c>
      <c r="F568" s="9">
        <f>'Pacto original'!F592</f>
        <v>51.18</v>
      </c>
      <c r="G568" s="49"/>
      <c r="H568" s="14" t="str">
        <f t="shared" si="198"/>
        <v>C2910</v>
      </c>
      <c r="I568" s="14" t="str">
        <f t="shared" si="199"/>
        <v>SEINFRA</v>
      </c>
      <c r="J568" s="33" t="str">
        <f t="shared" si="200"/>
        <v xml:space="preserve">Prateleiras e escaninhos em mdf </v>
      </c>
      <c r="K568" s="8" t="str">
        <f t="shared" si="201"/>
        <v>m²</v>
      </c>
      <c r="L568" s="9">
        <v>51.18</v>
      </c>
      <c r="M568" s="45">
        <v>129.75</v>
      </c>
      <c r="N568" s="45">
        <f t="shared" si="195"/>
        <v>170.296875</v>
      </c>
      <c r="O568" s="45">
        <f t="shared" si="196"/>
        <v>8715.7940624999992</v>
      </c>
      <c r="P568" s="288">
        <f t="shared" si="197"/>
        <v>3.055503262206757E-3</v>
      </c>
    </row>
    <row r="569" spans="1:16" ht="24.9" customHeight="1">
      <c r="A569" s="8" t="str">
        <f>'Pacto original'!A593</f>
        <v>23.1.5</v>
      </c>
      <c r="B569" s="8" t="str">
        <f>'Pacto original'!B593</f>
        <v>C0361</v>
      </c>
      <c r="C569" s="4" t="str">
        <f>'Pacto original'!C593</f>
        <v>SEINFRA</v>
      </c>
      <c r="D569" s="33" t="str">
        <f>'Pacto original'!D593</f>
        <v>Bancos de concreto</v>
      </c>
      <c r="E569" s="8" t="str">
        <f>'Pacto original'!E593</f>
        <v>m²</v>
      </c>
      <c r="F569" s="9">
        <f>'Pacto original'!F593</f>
        <v>8.64</v>
      </c>
      <c r="G569" s="49"/>
      <c r="H569" s="14" t="str">
        <f t="shared" si="198"/>
        <v>C0361</v>
      </c>
      <c r="I569" s="14" t="str">
        <f t="shared" si="199"/>
        <v>SEINFRA</v>
      </c>
      <c r="J569" s="33" t="str">
        <f t="shared" si="200"/>
        <v>Bancos de concreto</v>
      </c>
      <c r="K569" s="8" t="str">
        <f t="shared" si="201"/>
        <v>m²</v>
      </c>
      <c r="L569" s="9">
        <v>8.64</v>
      </c>
      <c r="M569" s="45">
        <v>142.76</v>
      </c>
      <c r="N569" s="45">
        <f t="shared" si="195"/>
        <v>187.3725</v>
      </c>
      <c r="O569" s="45">
        <f t="shared" si="196"/>
        <v>1618.8984</v>
      </c>
      <c r="P569" s="288">
        <f t="shared" si="197"/>
        <v>5.675385750179661E-4</v>
      </c>
    </row>
    <row r="570" spans="1:16" ht="24.9" customHeight="1">
      <c r="A570" s="8" t="str">
        <f>'Pacto original'!A594</f>
        <v>23.1.6</v>
      </c>
      <c r="B570" s="8" t="s">
        <v>1201</v>
      </c>
      <c r="C570" s="4" t="str">
        <f>'Pacto original'!C594</f>
        <v>SEINFRA</v>
      </c>
      <c r="D570" s="33" t="str">
        <f>'Pacto original'!D594</f>
        <v>Peitoril em granito cinza, largura=17,00cm espessura variável e pingadeira</v>
      </c>
      <c r="E570" s="8" t="s">
        <v>1202</v>
      </c>
      <c r="F570" s="9">
        <v>24.64</v>
      </c>
      <c r="G570" s="49"/>
      <c r="H570" s="14" t="str">
        <f t="shared" si="198"/>
        <v>ED-50997</v>
      </c>
      <c r="I570" s="14" t="str">
        <f t="shared" si="199"/>
        <v>SEINFRA</v>
      </c>
      <c r="J570" s="33" t="str">
        <f t="shared" si="200"/>
        <v>Peitoril em granito cinza, largura=17,00cm espessura variável e pingadeira</v>
      </c>
      <c r="K570" s="8" t="str">
        <f t="shared" si="201"/>
        <v>m2</v>
      </c>
      <c r="L570" s="9">
        <v>24.64</v>
      </c>
      <c r="M570" s="45">
        <v>264.26</v>
      </c>
      <c r="N570" s="45">
        <f t="shared" si="195"/>
        <v>346.84125</v>
      </c>
      <c r="O570" s="45">
        <f t="shared" si="196"/>
        <v>8546.1684000000005</v>
      </c>
      <c r="P570" s="288">
        <f t="shared" si="197"/>
        <v>2.9960374508984453E-3</v>
      </c>
    </row>
    <row r="571" spans="1:16" ht="24.9" customHeight="1">
      <c r="A571" s="8" t="str">
        <f>'Pacto original'!A595</f>
        <v>23.1.7</v>
      </c>
      <c r="B571" s="8">
        <v>100861</v>
      </c>
      <c r="C571" s="4" t="str">
        <f>'Pacto original'!C595</f>
        <v>SINAPI</v>
      </c>
      <c r="D571" s="33" t="str">
        <f>'Pacto original'!D595</f>
        <v>Mão francesa metálica para apoio das pratelerias e bancadas</v>
      </c>
      <c r="E571" s="8" t="str">
        <f>'Pacto original'!E595</f>
        <v>un</v>
      </c>
      <c r="F571" s="9">
        <f>'Pacto original'!F595</f>
        <v>223</v>
      </c>
      <c r="G571" s="49"/>
      <c r="H571" s="14">
        <f t="shared" si="198"/>
        <v>100861</v>
      </c>
      <c r="I571" s="14" t="str">
        <f t="shared" si="199"/>
        <v>SINAPI</v>
      </c>
      <c r="J571" s="33" t="str">
        <f t="shared" si="200"/>
        <v>Mão francesa metálica para apoio das pratelerias e bancadas</v>
      </c>
      <c r="K571" s="8" t="str">
        <f t="shared" si="201"/>
        <v>un</v>
      </c>
      <c r="L571" s="9">
        <v>223</v>
      </c>
      <c r="M571" s="45">
        <v>32.770000000000003</v>
      </c>
      <c r="N571" s="45">
        <f t="shared" si="195"/>
        <v>43.010625000000005</v>
      </c>
      <c r="O571" s="45">
        <f t="shared" si="196"/>
        <v>9591.3693750000002</v>
      </c>
      <c r="P571" s="288">
        <f t="shared" si="197"/>
        <v>3.3624544366455981E-3</v>
      </c>
    </row>
    <row r="572" spans="1:16" ht="24.9" customHeight="1">
      <c r="A572" s="8" t="str">
        <f>'Pacto original'!A596</f>
        <v>23.1.8</v>
      </c>
      <c r="B572" s="8" t="s">
        <v>1203</v>
      </c>
      <c r="C572" s="4" t="str">
        <f>'Pacto original'!C596</f>
        <v>SEINFRA</v>
      </c>
      <c r="D572" s="33" t="str">
        <f>'Pacto original'!D596</f>
        <v>Fita adesiva antiderrapante 50mm para degraus dos banheiros</v>
      </c>
      <c r="E572" s="8" t="str">
        <f>'Pacto original'!E596</f>
        <v>un</v>
      </c>
      <c r="F572" s="9">
        <f>'Pacto original'!F596</f>
        <v>2</v>
      </c>
      <c r="G572" s="49"/>
      <c r="H572" s="14" t="str">
        <f t="shared" si="198"/>
        <v>ED-50574</v>
      </c>
      <c r="I572" s="14" t="str">
        <f t="shared" si="199"/>
        <v>SEINFRA</v>
      </c>
      <c r="J572" s="33" t="str">
        <f t="shared" si="200"/>
        <v>Fita adesiva antiderrapante 50mm para degraus dos banheiros</v>
      </c>
      <c r="K572" s="8" t="str">
        <f t="shared" si="201"/>
        <v>un</v>
      </c>
      <c r="L572" s="9">
        <v>2</v>
      </c>
      <c r="M572" s="45">
        <v>13.62</v>
      </c>
      <c r="N572" s="45">
        <f t="shared" si="195"/>
        <v>17.876249999999999</v>
      </c>
      <c r="O572" s="45">
        <f t="shared" si="196"/>
        <v>35.752499999999998</v>
      </c>
      <c r="P572" s="288">
        <f t="shared" si="197"/>
        <v>1.2533784024574879E-5</v>
      </c>
    </row>
    <row r="573" spans="1:16" ht="24.9" customHeight="1">
      <c r="A573" s="8" t="str">
        <f>'Pacto original'!A597</f>
        <v>23.1.9</v>
      </c>
      <c r="B573" s="8" t="s">
        <v>1204</v>
      </c>
      <c r="C573" s="4" t="str">
        <f>'Pacto original'!C597</f>
        <v>SEINFRA</v>
      </c>
      <c r="D573" s="33" t="str">
        <f>'Pacto original'!D597</f>
        <v>Corrimão dupla altura em aço inox 1 1/2"</v>
      </c>
      <c r="E573" s="8" t="str">
        <f>'Pacto original'!E597</f>
        <v>m</v>
      </c>
      <c r="F573" s="9">
        <f>'Pacto original'!F597</f>
        <v>6.4</v>
      </c>
      <c r="G573" s="49"/>
      <c r="H573" s="14" t="str">
        <f t="shared" si="198"/>
        <v>ED-32002</v>
      </c>
      <c r="I573" s="14" t="str">
        <f t="shared" si="199"/>
        <v>SEINFRA</v>
      </c>
      <c r="J573" s="33" t="str">
        <f t="shared" si="200"/>
        <v>Corrimão dupla altura em aço inox 1 1/2"</v>
      </c>
      <c r="K573" s="8" t="str">
        <f t="shared" si="201"/>
        <v>m</v>
      </c>
      <c r="L573" s="9">
        <v>6.4</v>
      </c>
      <c r="M573" s="45">
        <v>480.19</v>
      </c>
      <c r="N573" s="45">
        <f t="shared" si="195"/>
        <v>630.24937499999999</v>
      </c>
      <c r="O573" s="45">
        <f t="shared" si="196"/>
        <v>4033.596</v>
      </c>
      <c r="P573" s="288">
        <f t="shared" si="197"/>
        <v>1.414061145553154E-3</v>
      </c>
    </row>
    <row r="574" spans="1:16" ht="24.9" customHeight="1">
      <c r="A574" s="8" t="str">
        <f>'Pacto original'!A598</f>
        <v>23.2</v>
      </c>
      <c r="B574" s="8"/>
      <c r="C574" s="4"/>
      <c r="D574" s="35" t="str">
        <f>'Pacto original'!D598</f>
        <v>CAIXA DÁGUA - 30.000L</v>
      </c>
      <c r="E574" s="8"/>
      <c r="F574" s="9"/>
      <c r="G574" s="49"/>
      <c r="H574" s="14"/>
      <c r="I574" s="14"/>
      <c r="J574" s="35" t="str">
        <f t="shared" si="200"/>
        <v>CAIXA DÁGUA - 30.000L</v>
      </c>
      <c r="K574" s="8"/>
      <c r="L574" s="9"/>
      <c r="M574" s="213"/>
      <c r="N574" s="213"/>
      <c r="O574" s="213"/>
      <c r="P574" s="288"/>
    </row>
    <row r="575" spans="1:16" ht="24.9" customHeight="1">
      <c r="A575" s="8" t="str">
        <f>'Pacto original'!A599</f>
        <v>23.2.1</v>
      </c>
      <c r="B575" s="8" t="str">
        <f>'Pacto original'!B599</f>
        <v>C3648</v>
      </c>
      <c r="C575" s="4" t="str">
        <f>'Pacto original'!C599</f>
        <v>SEINFRA</v>
      </c>
      <c r="D575" s="33" t="str">
        <f>'Pacto original'!D599</f>
        <v>Reservatório de chapa de aço carbono e solda interna e externa, com boca de inspeção e sistema de ancoragem, conforme projeto</v>
      </c>
      <c r="E575" s="8" t="str">
        <f>'Pacto original'!E599</f>
        <v>un</v>
      </c>
      <c r="F575" s="9">
        <f>'Pacto original'!F599</f>
        <v>1</v>
      </c>
      <c r="G575" s="49"/>
      <c r="H575" s="14" t="str">
        <f t="shared" si="198"/>
        <v>C3648</v>
      </c>
      <c r="I575" s="14" t="str">
        <f t="shared" si="199"/>
        <v>SEINFRA</v>
      </c>
      <c r="J575" s="33" t="str">
        <f t="shared" si="200"/>
        <v>Reservatório de chapa de aço carbono e solda interna e externa, com boca de inspeção e sistema de ancoragem, conforme projeto</v>
      </c>
      <c r="K575" s="8" t="str">
        <f t="shared" si="201"/>
        <v>un</v>
      </c>
      <c r="L575" s="9">
        <v>1</v>
      </c>
      <c r="M575" s="45">
        <v>21595.03</v>
      </c>
      <c r="N575" s="45">
        <f t="shared" si="195"/>
        <v>28343.476875</v>
      </c>
      <c r="O575" s="45">
        <f t="shared" si="196"/>
        <v>28343.476875</v>
      </c>
      <c r="P575" s="288">
        <f t="shared" si="197"/>
        <v>9.9363965500813244E-3</v>
      </c>
    </row>
    <row r="576" spans="1:16" ht="24.9" customHeight="1">
      <c r="A576" s="8" t="str">
        <f>'Pacto original'!A600</f>
        <v>23.2.2</v>
      </c>
      <c r="B576" s="8" t="s">
        <v>1205</v>
      </c>
      <c r="C576" s="4" t="str">
        <f>'Pacto original'!C600</f>
        <v>SINAPI</v>
      </c>
      <c r="D576" s="33" t="str">
        <f>'Pacto original'!D600</f>
        <v>Escada interna e externa tipo marinheiro, inclusive pintura</v>
      </c>
      <c r="E576" s="8" t="str">
        <f>'Pacto original'!E600</f>
        <v>m</v>
      </c>
      <c r="F576" s="9">
        <f>'Pacto original'!F600</f>
        <v>18</v>
      </c>
      <c r="G576" s="49"/>
      <c r="H576" s="14" t="str">
        <f t="shared" si="198"/>
        <v>ED-50948</v>
      </c>
      <c r="I576" s="14" t="str">
        <f t="shared" si="199"/>
        <v>SINAPI</v>
      </c>
      <c r="J576" s="33" t="str">
        <f t="shared" si="200"/>
        <v>Escada interna e externa tipo marinheiro, inclusive pintura</v>
      </c>
      <c r="K576" s="8" t="str">
        <f t="shared" si="201"/>
        <v>m</v>
      </c>
      <c r="L576" s="9">
        <v>18</v>
      </c>
      <c r="M576" s="45">
        <v>395.5</v>
      </c>
      <c r="N576" s="45">
        <f t="shared" si="195"/>
        <v>519.09375</v>
      </c>
      <c r="O576" s="45">
        <f t="shared" si="196"/>
        <v>9343.6875</v>
      </c>
      <c r="P576" s="288">
        <f t="shared" si="197"/>
        <v>3.2756243932066287E-3</v>
      </c>
    </row>
    <row r="577" spans="1:16" ht="24.9" customHeight="1">
      <c r="A577" s="8" t="str">
        <f>'Pacto original'!A601</f>
        <v>23.2.3</v>
      </c>
      <c r="B577" s="8">
        <v>99839</v>
      </c>
      <c r="C577" s="4" t="s">
        <v>61</v>
      </c>
      <c r="D577" s="33" t="str">
        <f>'Pacto original'!D601</f>
        <v>Guarda corpo de 1,0m de altura</v>
      </c>
      <c r="E577" s="8" t="str">
        <f>'Pacto original'!E601</f>
        <v>m</v>
      </c>
      <c r="F577" s="9">
        <f>'Pacto original'!F601</f>
        <v>6.97</v>
      </c>
      <c r="G577" s="49"/>
      <c r="H577" s="14">
        <f t="shared" si="198"/>
        <v>99839</v>
      </c>
      <c r="I577" s="14" t="str">
        <f t="shared" si="199"/>
        <v>SINAPI</v>
      </c>
      <c r="J577" s="33" t="str">
        <f t="shared" si="200"/>
        <v>Guarda corpo de 1,0m de altura</v>
      </c>
      <c r="K577" s="8" t="str">
        <f t="shared" si="201"/>
        <v>m</v>
      </c>
      <c r="L577" s="9">
        <v>6.97</v>
      </c>
      <c r="M577" s="45">
        <v>448.81</v>
      </c>
      <c r="N577" s="45">
        <f t="shared" si="195"/>
        <v>589.06312500000001</v>
      </c>
      <c r="O577" s="45">
        <f t="shared" si="196"/>
        <v>4105.7699812499995</v>
      </c>
      <c r="P577" s="288">
        <f t="shared" si="197"/>
        <v>1.4393632389223228E-3</v>
      </c>
    </row>
    <row r="578" spans="1:16" ht="24.9" customHeight="1">
      <c r="A578" s="8" t="str">
        <f>'Pacto original'!A602</f>
        <v>23.2.4</v>
      </c>
      <c r="B578" s="8">
        <v>100716</v>
      </c>
      <c r="C578" s="4" t="s">
        <v>61</v>
      </c>
      <c r="D578" s="33" t="str">
        <f>'Pacto original'!D602</f>
        <v>Preparo de superfície: jateamento abrasivo ao metal branco (interno e externo), padrão AS 3.</v>
      </c>
      <c r="E578" s="8" t="str">
        <f>'Pacto original'!E602</f>
        <v>m²</v>
      </c>
      <c r="F578" s="9">
        <f>'Pacto original'!F602</f>
        <v>145.76</v>
      </c>
      <c r="G578" s="49"/>
      <c r="H578" s="14">
        <f t="shared" si="198"/>
        <v>100716</v>
      </c>
      <c r="I578" s="14" t="str">
        <f t="shared" si="199"/>
        <v>SINAPI</v>
      </c>
      <c r="J578" s="33" t="str">
        <f t="shared" si="200"/>
        <v>Preparo de superfície: jateamento abrasivo ao metal branco (interno e externo), padrão AS 3.</v>
      </c>
      <c r="K578" s="8" t="str">
        <f t="shared" si="201"/>
        <v>m²</v>
      </c>
      <c r="L578" s="9">
        <v>145.76</v>
      </c>
      <c r="M578" s="45">
        <v>26.4</v>
      </c>
      <c r="N578" s="45">
        <f t="shared" si="195"/>
        <v>34.65</v>
      </c>
      <c r="O578" s="45">
        <f t="shared" si="196"/>
        <v>5050.5839999999998</v>
      </c>
      <c r="P578" s="288">
        <f t="shared" si="197"/>
        <v>1.7705874849024122E-3</v>
      </c>
    </row>
    <row r="579" spans="1:16" ht="24.9" customHeight="1">
      <c r="A579" s="8" t="str">
        <f>'Pacto original'!A603</f>
        <v>23.2.5</v>
      </c>
      <c r="B579" s="8">
        <v>100777</v>
      </c>
      <c r="C579" s="4" t="str">
        <f>'Pacto original'!C603</f>
        <v>SINAPI</v>
      </c>
      <c r="D579" s="33" t="str">
        <f>'Pacto original'!D603</f>
        <v>Acabamento interno: duas demãos de espessura seca de primer Epóxi</v>
      </c>
      <c r="E579" s="8" t="str">
        <f>'Pacto original'!E603</f>
        <v>m²</v>
      </c>
      <c r="F579" s="9">
        <f>'Pacto original'!F603</f>
        <v>69.08</v>
      </c>
      <c r="G579" s="49"/>
      <c r="H579" s="14">
        <f t="shared" si="198"/>
        <v>100777</v>
      </c>
      <c r="I579" s="14" t="str">
        <f t="shared" si="199"/>
        <v>SINAPI</v>
      </c>
      <c r="J579" s="33" t="str">
        <f t="shared" si="200"/>
        <v>Acabamento interno: duas demãos de espessura seca de primer Epóxi</v>
      </c>
      <c r="K579" s="8" t="str">
        <f t="shared" si="201"/>
        <v>m²</v>
      </c>
      <c r="L579" s="9">
        <v>69.08</v>
      </c>
      <c r="M579" s="45">
        <v>32.81</v>
      </c>
      <c r="N579" s="45">
        <f t="shared" si="195"/>
        <v>43.063124999999999</v>
      </c>
      <c r="O579" s="45">
        <f t="shared" si="196"/>
        <v>2974.800675</v>
      </c>
      <c r="P579" s="288">
        <f t="shared" si="197"/>
        <v>1.0428783770815907E-3</v>
      </c>
    </row>
    <row r="580" spans="1:16" ht="24.9" customHeight="1">
      <c r="A580" s="8" t="str">
        <f>'Pacto original'!A604</f>
        <v>23.2.6</v>
      </c>
      <c r="B580" s="8">
        <v>100777</v>
      </c>
      <c r="C580" s="4" t="str">
        <f>'Pacto original'!C604</f>
        <v>SINAPI</v>
      </c>
      <c r="D580" s="33" t="str">
        <f>'Pacto original'!D604</f>
        <v>Acabamento externo: duas demãos de espessura seca de primer Epóxi</v>
      </c>
      <c r="E580" s="8" t="str">
        <f>'Pacto original'!E604</f>
        <v>m²</v>
      </c>
      <c r="F580" s="9">
        <f>'Pacto original'!F604</f>
        <v>69.08</v>
      </c>
      <c r="G580" s="49"/>
      <c r="H580" s="14">
        <f t="shared" si="198"/>
        <v>100777</v>
      </c>
      <c r="I580" s="14" t="str">
        <f t="shared" si="199"/>
        <v>SINAPI</v>
      </c>
      <c r="J580" s="33" t="str">
        <f t="shared" si="200"/>
        <v>Acabamento externo: duas demãos de espessura seca de primer Epóxi</v>
      </c>
      <c r="K580" s="8" t="str">
        <f t="shared" si="201"/>
        <v>m²</v>
      </c>
      <c r="L580" s="9">
        <v>69.08</v>
      </c>
      <c r="M580" s="45">
        <v>32.81</v>
      </c>
      <c r="N580" s="45">
        <f t="shared" si="195"/>
        <v>43.063124999999999</v>
      </c>
      <c r="O580" s="45">
        <f t="shared" si="196"/>
        <v>2974.800675</v>
      </c>
      <c r="P580" s="288">
        <f t="shared" si="197"/>
        <v>1.0428783770815907E-3</v>
      </c>
    </row>
    <row r="581" spans="1:16" ht="24.9" customHeight="1">
      <c r="A581" s="8" t="str">
        <f>'Pacto original'!A605</f>
        <v>23.2.7</v>
      </c>
      <c r="B581" s="8" t="str">
        <f>'Pacto original'!B605</f>
        <v>C4409</v>
      </c>
      <c r="C581" s="4" t="str">
        <f>'Pacto original'!C605</f>
        <v>SEINFRA</v>
      </c>
      <c r="D581" s="33" t="str">
        <f>'Pacto original'!D605</f>
        <v>Pintura Externa: uma demão de poliuretano na cor amarelo</v>
      </c>
      <c r="E581" s="8" t="str">
        <f>'Pacto original'!E605</f>
        <v>m²</v>
      </c>
      <c r="F581" s="9">
        <f>'Pacto original'!F605</f>
        <v>69.08</v>
      </c>
      <c r="G581" s="49"/>
      <c r="H581" s="14" t="str">
        <f t="shared" si="198"/>
        <v>C4409</v>
      </c>
      <c r="I581" s="14" t="str">
        <f t="shared" si="199"/>
        <v>SEINFRA</v>
      </c>
      <c r="J581" s="33" t="str">
        <f t="shared" si="200"/>
        <v>Pintura Externa: uma demão de poliuretano na cor amarelo</v>
      </c>
      <c r="K581" s="8" t="str">
        <f t="shared" si="201"/>
        <v>m²</v>
      </c>
      <c r="L581" s="9">
        <v>69.08</v>
      </c>
      <c r="M581" s="45">
        <v>10.46</v>
      </c>
      <c r="N581" s="45">
        <f t="shared" si="195"/>
        <v>13.728750000000002</v>
      </c>
      <c r="O581" s="45">
        <f t="shared" si="196"/>
        <v>948.38205000000005</v>
      </c>
      <c r="P581" s="288">
        <f t="shared" si="197"/>
        <v>3.3247509369928189E-4</v>
      </c>
    </row>
    <row r="582" spans="1:16" s="265" customFormat="1" ht="24.9" customHeight="1">
      <c r="A582" s="210"/>
      <c r="B582" s="210"/>
      <c r="C582" s="19"/>
      <c r="D582" s="211"/>
      <c r="E582" s="210"/>
      <c r="F582" s="212"/>
      <c r="G582" s="269"/>
      <c r="H582" s="270"/>
      <c r="I582" s="270"/>
      <c r="J582" s="211"/>
      <c r="K582" s="210"/>
      <c r="L582" s="212"/>
      <c r="M582" s="213"/>
      <c r="N582" s="213"/>
      <c r="O582" s="213"/>
      <c r="P582" s="291"/>
    </row>
    <row r="583" spans="1:16" s="243" customFormat="1" ht="24.9" customHeight="1">
      <c r="A583" s="228">
        <f>'Pacto original'!A608</f>
        <v>24</v>
      </c>
      <c r="B583" s="228"/>
      <c r="C583" s="229"/>
      <c r="D583" s="230" t="str">
        <f>'Pacto original'!D608</f>
        <v>SERVIÇOS FINAIS</v>
      </c>
      <c r="E583" s="228"/>
      <c r="F583" s="244"/>
      <c r="G583" s="245"/>
      <c r="H583" s="258"/>
      <c r="I583" s="258"/>
      <c r="J583" s="230" t="str">
        <f>D583</f>
        <v>SERVIÇOS FINAIS</v>
      </c>
      <c r="K583" s="228"/>
      <c r="L583" s="244"/>
      <c r="M583" s="248"/>
      <c r="N583" s="248"/>
      <c r="O583" s="7">
        <f>SUM(O584:O585)</f>
        <v>13038.123</v>
      </c>
      <c r="P583" s="293"/>
    </row>
    <row r="584" spans="1:16" ht="24.9" customHeight="1">
      <c r="A584" s="8" t="str">
        <f>'Pacto original'!A609</f>
        <v>24.1</v>
      </c>
      <c r="B584" s="8" t="s">
        <v>1206</v>
      </c>
      <c r="C584" s="4" t="str">
        <f>'Pacto original'!C609</f>
        <v>SINAPI</v>
      </c>
      <c r="D584" s="33" t="str">
        <f>'Pacto original'!D609</f>
        <v>Limpeza de obra</v>
      </c>
      <c r="E584" s="8" t="str">
        <f>'Pacto original'!E609</f>
        <v>m²</v>
      </c>
      <c r="F584" s="9">
        <f>'Pacto original'!F609</f>
        <v>1514.3</v>
      </c>
      <c r="G584" s="49"/>
      <c r="H584" s="14" t="str">
        <f>B584</f>
        <v>ED-50266</v>
      </c>
      <c r="I584" s="14" t="str">
        <f>C584</f>
        <v>SINAPI</v>
      </c>
      <c r="J584" s="33" t="str">
        <f>D584</f>
        <v>Limpeza de obra</v>
      </c>
      <c r="K584" s="8" t="str">
        <f>E584</f>
        <v>m²</v>
      </c>
      <c r="L584" s="9">
        <v>1514.3</v>
      </c>
      <c r="M584" s="45">
        <v>6.56</v>
      </c>
      <c r="N584" s="45">
        <f t="shared" ref="N584:N585" si="202">M584+(M584*$F$5)</f>
        <v>8.61</v>
      </c>
      <c r="O584" s="45">
        <f t="shared" ref="O584" si="203">L584*N584</f>
        <v>13038.123</v>
      </c>
      <c r="P584" s="288">
        <f t="shared" ref="P584:P585" si="204">O584/$N$586</f>
        <v>4.570785756739873E-3</v>
      </c>
    </row>
    <row r="585" spans="1:16" ht="24.9" customHeight="1">
      <c r="A585" s="8" t="str">
        <f>'Pacto original'!A610</f>
        <v>24.2</v>
      </c>
      <c r="B585" s="8"/>
      <c r="C585" s="4" t="str">
        <f>'Pacto original'!C610</f>
        <v>CPU</v>
      </c>
      <c r="D585" s="33" t="str">
        <f>'Pacto original'!D610</f>
        <v>Placa de inauguração metálica 0,47x0,57m</v>
      </c>
      <c r="E585" s="8" t="str">
        <f>'Pacto original'!E610</f>
        <v>un</v>
      </c>
      <c r="F585" s="9">
        <f>'Pacto original'!F610</f>
        <v>1</v>
      </c>
      <c r="G585" s="49"/>
      <c r="H585" s="14"/>
      <c r="I585" s="14" t="str">
        <f>C585</f>
        <v>CPU</v>
      </c>
      <c r="J585" s="33" t="str">
        <f>D585</f>
        <v>Placa de inauguração metálica 0,47x0,57m</v>
      </c>
      <c r="K585" s="8" t="str">
        <f>E585</f>
        <v>un</v>
      </c>
      <c r="L585" s="9"/>
      <c r="M585" s="45"/>
      <c r="N585" s="45">
        <f t="shared" si="202"/>
        <v>0</v>
      </c>
      <c r="O585" s="45">
        <f t="shared" ref="O585" si="205">L585*N585</f>
        <v>0</v>
      </c>
      <c r="P585" s="288">
        <f t="shared" si="204"/>
        <v>0</v>
      </c>
    </row>
    <row r="586" spans="1:16" ht="24.9" customHeight="1">
      <c r="A586" s="62" t="s">
        <v>46</v>
      </c>
      <c r="B586" s="62"/>
      <c r="C586" s="62"/>
      <c r="D586" s="62"/>
      <c r="E586" s="410">
        <f>'Pacto original'!I613</f>
        <v>3160257.09</v>
      </c>
      <c r="F586" s="410"/>
      <c r="G586" s="410"/>
      <c r="H586" s="405" t="s">
        <v>47</v>
      </c>
      <c r="I586" s="405"/>
      <c r="J586" s="405"/>
      <c r="K586" s="405"/>
      <c r="L586" s="405"/>
      <c r="M586" s="405"/>
      <c r="N586" s="389">
        <f>SUM(O11,O22,O37,O81,O110,O124,O177,O187,O191,O209,O234,O249,O321,O332,O375,O406,O418,O437,O504,O510,O541,O546,O563,O583)</f>
        <v>2852490.5112374993</v>
      </c>
      <c r="O586" s="389"/>
      <c r="P586" s="389"/>
    </row>
    <row r="587" spans="1:16">
      <c r="A587" s="243" t="s">
        <v>1216</v>
      </c>
    </row>
    <row r="588" spans="1:16" ht="26.25" customHeight="1"/>
    <row r="589" spans="1:16">
      <c r="A589" s="39" t="s">
        <v>1159</v>
      </c>
      <c r="E589" s="403" t="s">
        <v>1160</v>
      </c>
      <c r="F589" s="403"/>
    </row>
    <row r="590" spans="1:16">
      <c r="A590" s="39" t="s">
        <v>1217</v>
      </c>
      <c r="E590" s="404" t="s">
        <v>1218</v>
      </c>
      <c r="F590" s="404"/>
    </row>
  </sheetData>
  <mergeCells count="26">
    <mergeCell ref="E589:F589"/>
    <mergeCell ref="E590:F590"/>
    <mergeCell ref="H586:M586"/>
    <mergeCell ref="E9:G9"/>
    <mergeCell ref="A9:D9"/>
    <mergeCell ref="E586:G586"/>
    <mergeCell ref="N586:P586"/>
    <mergeCell ref="B6:D6"/>
    <mergeCell ref="H9:J9"/>
    <mergeCell ref="K9:L9"/>
    <mergeCell ref="M9:P9"/>
    <mergeCell ref="I6:P6"/>
    <mergeCell ref="A8:P8"/>
    <mergeCell ref="I7:P7"/>
    <mergeCell ref="F6:G6"/>
    <mergeCell ref="F7:G7"/>
    <mergeCell ref="B7:D7"/>
    <mergeCell ref="A1:P1"/>
    <mergeCell ref="A2:P2"/>
    <mergeCell ref="H3:P3"/>
    <mergeCell ref="I4:P4"/>
    <mergeCell ref="I5:P5"/>
    <mergeCell ref="A3:G3"/>
    <mergeCell ref="B4:G4"/>
    <mergeCell ref="F5:G5"/>
    <mergeCell ref="B5:D5"/>
  </mergeCells>
  <conditionalFormatting sqref="F10:H10">
    <cfRule type="cellIs" dxfId="5" priority="30" stopIfTrue="1" operator="equal">
      <formula>0</formula>
    </cfRule>
  </conditionalFormatting>
  <conditionalFormatting sqref="G204 L204 L245:L261 G263 G276">
    <cfRule type="cellIs" dxfId="4" priority="33" stopIfTrue="1" operator="equal">
      <formula>0</formula>
    </cfRule>
  </conditionalFormatting>
  <conditionalFormatting sqref="G21:H21">
    <cfRule type="cellIs" dxfId="3" priority="2" stopIfTrue="1" operator="equal">
      <formula>0</formula>
    </cfRule>
  </conditionalFormatting>
  <conditionalFormatting sqref="L146:L160 L263:L286 L290:L298">
    <cfRule type="cellIs" dxfId="2" priority="17" stopIfTrue="1" operator="equal">
      <formula>0</formula>
    </cfRule>
  </conditionalFormatting>
  <conditionalFormatting sqref="L206:L217">
    <cfRule type="cellIs" dxfId="1" priority="1" stopIfTrue="1" operator="equal">
      <formula>0</formula>
    </cfRule>
  </conditionalFormatting>
  <conditionalFormatting sqref="L219:L224">
    <cfRule type="cellIs" dxfId="0" priority="3" stopIfTrue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5"/>
  <sheetViews>
    <sheetView view="pageBreakPreview" zoomScale="25" zoomScaleNormal="70" zoomScaleSheetLayoutView="25" workbookViewId="0">
      <selection activeCell="C65" sqref="C65"/>
    </sheetView>
  </sheetViews>
  <sheetFormatPr defaultRowHeight="14.4"/>
  <cols>
    <col min="1" max="1" width="12.44140625" customWidth="1"/>
    <col min="2" max="2" width="70" customWidth="1"/>
    <col min="3" max="3" width="16.6640625" customWidth="1"/>
    <col min="4" max="4" width="16.5546875" customWidth="1"/>
    <col min="5" max="14" width="12.6640625" customWidth="1"/>
  </cols>
  <sheetData>
    <row r="1" spans="1:14">
      <c r="A1" s="411" t="s">
        <v>1213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</row>
    <row r="2" spans="1:14" ht="15" thickBot="1">
      <c r="A2" s="414" t="s">
        <v>1214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6"/>
    </row>
    <row r="3" spans="1:14" ht="15" thickBot="1">
      <c r="A3" s="298"/>
      <c r="B3" s="298"/>
      <c r="C3" s="299"/>
      <c r="D3" s="300"/>
      <c r="E3" s="301"/>
      <c r="F3" s="298"/>
      <c r="G3" s="298"/>
      <c r="H3" s="298"/>
      <c r="I3" s="302"/>
      <c r="J3" s="302"/>
      <c r="K3" s="302"/>
      <c r="L3" s="302"/>
      <c r="M3" s="302"/>
      <c r="N3" s="302"/>
    </row>
    <row r="4" spans="1:14">
      <c r="A4" s="303" t="s">
        <v>1212</v>
      </c>
      <c r="B4" s="307" t="str">
        <f>'Planilha Repactuação '!B4:G4</f>
        <v xml:space="preserve"> Proinfância - Tipo 1- opção 220V com sapatas </v>
      </c>
      <c r="C4" s="304"/>
      <c r="D4" s="305"/>
      <c r="E4" s="306"/>
      <c r="F4" s="307"/>
      <c r="G4" s="307"/>
      <c r="H4" s="305"/>
      <c r="I4" s="308"/>
      <c r="J4" s="308"/>
      <c r="K4" s="308"/>
      <c r="L4" s="308"/>
      <c r="M4" s="308"/>
      <c r="N4" s="309"/>
    </row>
    <row r="5" spans="1:14">
      <c r="A5" s="310" t="s">
        <v>1211</v>
      </c>
      <c r="B5" s="298" t="str">
        <f>'Planilha Repactuação '!B5:D5</f>
        <v>ID 3034985</v>
      </c>
      <c r="C5" s="299"/>
      <c r="D5" s="300"/>
      <c r="E5" s="312"/>
      <c r="F5" s="313"/>
      <c r="G5" s="298"/>
      <c r="H5" s="300"/>
      <c r="I5" s="302"/>
      <c r="J5" s="302"/>
      <c r="K5" s="302"/>
      <c r="L5" s="302"/>
      <c r="M5" s="302"/>
      <c r="N5" s="314"/>
    </row>
    <row r="6" spans="1:14" ht="15" thickBot="1">
      <c r="A6" s="315" t="str">
        <f>'Planilha Repactuação '!A7</f>
        <v>Endereço:</v>
      </c>
      <c r="B6" s="319" t="str">
        <f>'Planilha Repactuação '!B7:D7</f>
        <v>Prolongamento da Av. "JK", Loteamento Vicente Vieira, Pintópolis MG</v>
      </c>
      <c r="C6" s="316"/>
      <c r="D6" s="317"/>
      <c r="E6" s="318"/>
      <c r="F6" s="319"/>
      <c r="G6" s="319"/>
      <c r="H6" s="317"/>
      <c r="I6" s="320"/>
      <c r="J6" s="320"/>
      <c r="K6" s="320"/>
      <c r="L6" s="320"/>
      <c r="M6" s="320"/>
      <c r="N6" s="321"/>
    </row>
    <row r="7" spans="1:14" ht="15" thickBot="1">
      <c r="A7" s="311"/>
      <c r="B7" s="311"/>
      <c r="C7" s="299"/>
      <c r="D7" s="300"/>
      <c r="E7" s="312"/>
      <c r="F7" s="298"/>
      <c r="G7" s="298"/>
      <c r="H7" s="300"/>
      <c r="I7" s="302"/>
      <c r="J7" s="302"/>
      <c r="K7" s="302"/>
      <c r="L7" s="302"/>
      <c r="M7" s="302"/>
      <c r="N7" s="302"/>
    </row>
    <row r="8" spans="1:14" ht="15" thickBot="1">
      <c r="A8" s="417" t="s">
        <v>1215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9"/>
    </row>
    <row r="9" spans="1:14" ht="15" thickBot="1">
      <c r="A9" s="322"/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</row>
    <row r="10" spans="1:14" ht="15" thickBot="1">
      <c r="A10" s="323" t="s">
        <v>14</v>
      </c>
      <c r="B10" s="324" t="s">
        <v>17</v>
      </c>
      <c r="C10" s="324" t="s">
        <v>58</v>
      </c>
      <c r="D10" s="324" t="s">
        <v>1209</v>
      </c>
      <c r="E10" s="324">
        <v>1</v>
      </c>
      <c r="F10" s="324">
        <v>2</v>
      </c>
      <c r="G10" s="324">
        <v>3</v>
      </c>
      <c r="H10" s="324">
        <v>4</v>
      </c>
      <c r="I10" s="324">
        <v>5</v>
      </c>
      <c r="J10" s="324">
        <v>6</v>
      </c>
      <c r="K10" s="324">
        <v>7</v>
      </c>
      <c r="L10" s="325">
        <v>8</v>
      </c>
      <c r="M10" s="324">
        <v>9</v>
      </c>
      <c r="N10" s="326">
        <v>10</v>
      </c>
    </row>
    <row r="11" spans="1:14">
      <c r="A11" s="327"/>
      <c r="B11" s="328"/>
      <c r="C11" s="328"/>
      <c r="D11" s="340"/>
      <c r="E11" s="341"/>
      <c r="F11" s="341"/>
      <c r="G11" s="341"/>
      <c r="H11" s="341"/>
      <c r="I11" s="341"/>
      <c r="J11" s="341"/>
      <c r="K11" s="342"/>
      <c r="L11" s="341"/>
      <c r="M11" s="341"/>
      <c r="N11" s="341"/>
    </row>
    <row r="12" spans="1:14">
      <c r="A12" s="329">
        <v>1</v>
      </c>
      <c r="B12" s="330" t="str">
        <f>[2]ORÇAMENTO!$E$13</f>
        <v xml:space="preserve">SERVIÇOS PRELIMINARES </v>
      </c>
      <c r="C12" s="331">
        <f>'Planilha Repactuação '!O11</f>
        <v>0</v>
      </c>
      <c r="D12" s="343">
        <f>C12/C61</f>
        <v>0</v>
      </c>
      <c r="E12" s="344"/>
      <c r="F12" s="345"/>
      <c r="G12" s="346"/>
      <c r="H12" s="346"/>
      <c r="I12" s="346"/>
      <c r="J12" s="346"/>
      <c r="K12" s="347"/>
      <c r="L12" s="346"/>
      <c r="M12" s="348"/>
      <c r="N12" s="346"/>
    </row>
    <row r="13" spans="1:14">
      <c r="A13" s="329"/>
      <c r="B13" s="330"/>
      <c r="C13" s="331"/>
      <c r="D13" s="343"/>
      <c r="E13" s="349">
        <f>C12</f>
        <v>0</v>
      </c>
      <c r="F13" s="349"/>
      <c r="G13" s="346"/>
      <c r="H13" s="346"/>
      <c r="I13" s="346"/>
      <c r="J13" s="346"/>
      <c r="K13" s="347"/>
      <c r="L13" s="346"/>
      <c r="M13" s="348"/>
      <c r="N13" s="346"/>
    </row>
    <row r="14" spans="1:14">
      <c r="A14" s="329">
        <v>2</v>
      </c>
      <c r="B14" s="330" t="str">
        <f>[2]ORÇAMENTO!$E$25</f>
        <v>MOVIMENTO DE TERRA PARA FUNDAÇÕES</v>
      </c>
      <c r="C14" s="331">
        <f>'Planilha Repactuação '!O22</f>
        <v>1112.7911812500001</v>
      </c>
      <c r="D14" s="343">
        <f>C14/C61</f>
        <v>3.9011214125555025E-4</v>
      </c>
      <c r="E14" s="332">
        <v>0.15</v>
      </c>
      <c r="F14" s="332">
        <v>0.85</v>
      </c>
      <c r="G14" s="345"/>
      <c r="H14" s="346"/>
      <c r="I14" s="346"/>
      <c r="J14" s="346"/>
      <c r="K14" s="347"/>
      <c r="L14" s="346"/>
      <c r="M14" s="348"/>
      <c r="N14" s="346"/>
    </row>
    <row r="15" spans="1:14">
      <c r="A15" s="329"/>
      <c r="B15" s="330"/>
      <c r="C15" s="331"/>
      <c r="D15" s="343"/>
      <c r="E15" s="349">
        <f>E14*$C$14</f>
        <v>166.91867718750001</v>
      </c>
      <c r="F15" s="349">
        <f>F14*$C$14</f>
        <v>945.87250406250007</v>
      </c>
      <c r="G15" s="349">
        <f t="shared" ref="G15:N15" si="0">G14*$C$14</f>
        <v>0</v>
      </c>
      <c r="H15" s="349">
        <f t="shared" si="0"/>
        <v>0</v>
      </c>
      <c r="I15" s="349">
        <f t="shared" si="0"/>
        <v>0</v>
      </c>
      <c r="J15" s="349">
        <f t="shared" si="0"/>
        <v>0</v>
      </c>
      <c r="K15" s="349">
        <f t="shared" si="0"/>
        <v>0</v>
      </c>
      <c r="L15" s="349">
        <f t="shared" si="0"/>
        <v>0</v>
      </c>
      <c r="M15" s="349">
        <f t="shared" si="0"/>
        <v>0</v>
      </c>
      <c r="N15" s="349">
        <f t="shared" si="0"/>
        <v>0</v>
      </c>
    </row>
    <row r="16" spans="1:14">
      <c r="A16" s="329">
        <v>3</v>
      </c>
      <c r="B16" s="330" t="str">
        <f>[2]ORÇAMENTO!$E$41</f>
        <v>FUNDAÇÕES</v>
      </c>
      <c r="C16" s="331">
        <f>'Planilha Repactuação '!O37</f>
        <v>39769.291931249994</v>
      </c>
      <c r="D16" s="343">
        <f>C16/C61</f>
        <v>1.3941954153599213E-2</v>
      </c>
      <c r="E16" s="332"/>
      <c r="F16" s="332">
        <v>0.7</v>
      </c>
      <c r="G16" s="332">
        <v>0.3</v>
      </c>
      <c r="H16" s="346"/>
      <c r="I16" s="346"/>
      <c r="J16" s="346"/>
      <c r="K16" s="347"/>
      <c r="L16" s="346"/>
      <c r="M16" s="348"/>
      <c r="N16" s="346"/>
    </row>
    <row r="17" spans="1:14">
      <c r="A17" s="329"/>
      <c r="B17" s="330"/>
      <c r="C17" s="331"/>
      <c r="D17" s="343"/>
      <c r="E17" s="349">
        <f>E16*$C$16</f>
        <v>0</v>
      </c>
      <c r="F17" s="349">
        <f t="shared" ref="F17:N17" si="1">F16*$C$16</f>
        <v>27838.504351874995</v>
      </c>
      <c r="G17" s="349">
        <f t="shared" si="1"/>
        <v>11930.787579374997</v>
      </c>
      <c r="H17" s="349">
        <f t="shared" si="1"/>
        <v>0</v>
      </c>
      <c r="I17" s="349">
        <f t="shared" si="1"/>
        <v>0</v>
      </c>
      <c r="J17" s="349">
        <f t="shared" si="1"/>
        <v>0</v>
      </c>
      <c r="K17" s="349">
        <f t="shared" si="1"/>
        <v>0</v>
      </c>
      <c r="L17" s="349">
        <f t="shared" si="1"/>
        <v>0</v>
      </c>
      <c r="M17" s="349">
        <f t="shared" si="1"/>
        <v>0</v>
      </c>
      <c r="N17" s="349">
        <f t="shared" si="1"/>
        <v>0</v>
      </c>
    </row>
    <row r="18" spans="1:14">
      <c r="A18" s="329">
        <v>4</v>
      </c>
      <c r="B18" s="330" t="str">
        <f>[2]ORÇAMENTO!$E$86</f>
        <v xml:space="preserve">SUPERESTRUTURA </v>
      </c>
      <c r="C18" s="331">
        <f>'Planilha Repactuação '!O81</f>
        <v>8985.0248249999986</v>
      </c>
      <c r="D18" s="343">
        <f>C18/C61</f>
        <v>3.1498877172783353E-3</v>
      </c>
      <c r="E18" s="346"/>
      <c r="F18" s="332">
        <v>0.1</v>
      </c>
      <c r="G18" s="332">
        <v>0.7</v>
      </c>
      <c r="H18" s="332">
        <v>0.2</v>
      </c>
      <c r="I18" s="350"/>
      <c r="J18" s="350"/>
      <c r="K18" s="351"/>
      <c r="L18" s="350"/>
      <c r="M18" s="348"/>
      <c r="N18" s="346"/>
    </row>
    <row r="19" spans="1:14">
      <c r="A19" s="329"/>
      <c r="B19" s="330"/>
      <c r="C19" s="331"/>
      <c r="D19" s="343"/>
      <c r="E19" s="352">
        <f>E18*$C$18</f>
        <v>0</v>
      </c>
      <c r="F19" s="352">
        <f t="shared" ref="F19:N19" si="2">F18*$C$18</f>
        <v>898.50248249999993</v>
      </c>
      <c r="G19" s="352">
        <f t="shared" si="2"/>
        <v>6289.5173774999985</v>
      </c>
      <c r="H19" s="352">
        <f t="shared" si="2"/>
        <v>1797.0049649999999</v>
      </c>
      <c r="I19" s="352">
        <f t="shared" si="2"/>
        <v>0</v>
      </c>
      <c r="J19" s="352">
        <f t="shared" si="2"/>
        <v>0</v>
      </c>
      <c r="K19" s="352">
        <f t="shared" si="2"/>
        <v>0</v>
      </c>
      <c r="L19" s="352">
        <f t="shared" si="2"/>
        <v>0</v>
      </c>
      <c r="M19" s="352">
        <f t="shared" si="2"/>
        <v>0</v>
      </c>
      <c r="N19" s="352">
        <f t="shared" si="2"/>
        <v>0</v>
      </c>
    </row>
    <row r="20" spans="1:14">
      <c r="A20" s="329">
        <v>5</v>
      </c>
      <c r="B20" s="99" t="str">
        <f>[2]ORÇAMENTO!$E$116</f>
        <v>SISTEMA DE VEDAÇÃO VERTICAL</v>
      </c>
      <c r="C20" s="331">
        <f>'Planilha Repactuação '!O110</f>
        <v>21131.517749999999</v>
      </c>
      <c r="D20" s="343">
        <f>C20/C61</f>
        <v>7.408093967973442E-3</v>
      </c>
      <c r="E20" s="346"/>
      <c r="F20" s="332"/>
      <c r="G20" s="332">
        <v>0.15</v>
      </c>
      <c r="H20" s="332">
        <v>0.4</v>
      </c>
      <c r="I20" s="332">
        <v>0.45</v>
      </c>
      <c r="J20" s="332"/>
      <c r="K20" s="332"/>
      <c r="L20" s="346"/>
      <c r="M20" s="348"/>
      <c r="N20" s="346"/>
    </row>
    <row r="21" spans="1:14">
      <c r="A21" s="329"/>
      <c r="B21" s="330"/>
      <c r="C21" s="331"/>
      <c r="D21" s="343"/>
      <c r="E21" s="352">
        <f>E20*$C$20</f>
        <v>0</v>
      </c>
      <c r="F21" s="352">
        <f t="shared" ref="F21:N21" si="3">F20*$C$20</f>
        <v>0</v>
      </c>
      <c r="G21" s="352">
        <f t="shared" si="3"/>
        <v>3169.7276625</v>
      </c>
      <c r="H21" s="352">
        <f t="shared" si="3"/>
        <v>8452.6070999999993</v>
      </c>
      <c r="I21" s="352">
        <f t="shared" si="3"/>
        <v>9509.1829875000003</v>
      </c>
      <c r="J21" s="352">
        <f t="shared" si="3"/>
        <v>0</v>
      </c>
      <c r="K21" s="352">
        <f t="shared" si="3"/>
        <v>0</v>
      </c>
      <c r="L21" s="352">
        <f t="shared" si="3"/>
        <v>0</v>
      </c>
      <c r="M21" s="352">
        <f t="shared" si="3"/>
        <v>0</v>
      </c>
      <c r="N21" s="352">
        <f t="shared" si="3"/>
        <v>0</v>
      </c>
    </row>
    <row r="22" spans="1:14">
      <c r="A22" s="329">
        <v>6</v>
      </c>
      <c r="B22" s="99" t="str">
        <f>[2]ORÇAMENTO!$E$131</f>
        <v xml:space="preserve">ESQUADRIAS </v>
      </c>
      <c r="C22" s="331">
        <f>'Planilha Repactuação '!O124</f>
        <v>373364.80085624999</v>
      </c>
      <c r="D22" s="343">
        <f>C22/C61</f>
        <v>0.13089081256725116</v>
      </c>
      <c r="E22" s="346"/>
      <c r="F22" s="346"/>
      <c r="G22" s="346"/>
      <c r="H22" s="332"/>
      <c r="I22" s="332">
        <v>0.1</v>
      </c>
      <c r="J22" s="332">
        <v>0.4</v>
      </c>
      <c r="K22" s="353">
        <v>0.3</v>
      </c>
      <c r="L22" s="332">
        <v>0.2</v>
      </c>
      <c r="M22" s="348"/>
      <c r="N22" s="346"/>
    </row>
    <row r="23" spans="1:14">
      <c r="A23" s="329"/>
      <c r="B23" s="330"/>
      <c r="C23" s="331"/>
      <c r="D23" s="343"/>
      <c r="E23" s="352">
        <f>E22*$C$22</f>
        <v>0</v>
      </c>
      <c r="F23" s="352">
        <f t="shared" ref="F23:N23" si="4">F22*$C$22</f>
        <v>0</v>
      </c>
      <c r="G23" s="352">
        <f t="shared" si="4"/>
        <v>0</v>
      </c>
      <c r="H23" s="352">
        <f t="shared" si="4"/>
        <v>0</v>
      </c>
      <c r="I23" s="352">
        <f t="shared" si="4"/>
        <v>37336.480085625</v>
      </c>
      <c r="J23" s="352">
        <f t="shared" si="4"/>
        <v>149345.9203425</v>
      </c>
      <c r="K23" s="352">
        <f t="shared" si="4"/>
        <v>112009.44025687499</v>
      </c>
      <c r="L23" s="352">
        <f t="shared" si="4"/>
        <v>74672.960171250001</v>
      </c>
      <c r="M23" s="352">
        <f t="shared" si="4"/>
        <v>0</v>
      </c>
      <c r="N23" s="352">
        <f t="shared" si="4"/>
        <v>0</v>
      </c>
    </row>
    <row r="24" spans="1:14">
      <c r="A24" s="329">
        <v>7</v>
      </c>
      <c r="B24" s="99" t="str">
        <f>[2]ORÇAMENTO!$E$185</f>
        <v>SISTEMAS DE COBERTURA</v>
      </c>
      <c r="C24" s="331">
        <f>'Planilha Repactuação '!O177</f>
        <v>605316.97340624989</v>
      </c>
      <c r="D24" s="343">
        <f>C24/C61</f>
        <v>0.21220648097568764</v>
      </c>
      <c r="E24" s="346"/>
      <c r="F24" s="346"/>
      <c r="G24" s="332">
        <v>0.25</v>
      </c>
      <c r="H24" s="332">
        <v>0.35</v>
      </c>
      <c r="I24" s="332">
        <v>0.25</v>
      </c>
      <c r="J24" s="332">
        <v>0.15</v>
      </c>
      <c r="K24" s="351"/>
      <c r="L24" s="350"/>
      <c r="M24" s="348"/>
      <c r="N24" s="346"/>
    </row>
    <row r="25" spans="1:14">
      <c r="A25" s="329"/>
      <c r="B25" s="330"/>
      <c r="C25" s="331"/>
      <c r="D25" s="343"/>
      <c r="E25" s="352">
        <f>E24*$C$24</f>
        <v>0</v>
      </c>
      <c r="F25" s="352">
        <f t="shared" ref="F25:N25" si="5">F24*$C$24</f>
        <v>0</v>
      </c>
      <c r="G25" s="352">
        <f t="shared" si="5"/>
        <v>151329.24335156247</v>
      </c>
      <c r="H25" s="352">
        <f t="shared" si="5"/>
        <v>211860.94069218746</v>
      </c>
      <c r="I25" s="352">
        <f t="shared" si="5"/>
        <v>151329.24335156247</v>
      </c>
      <c r="J25" s="352">
        <f t="shared" si="5"/>
        <v>90797.546010937484</v>
      </c>
      <c r="K25" s="352">
        <f t="shared" si="5"/>
        <v>0</v>
      </c>
      <c r="L25" s="352">
        <f t="shared" si="5"/>
        <v>0</v>
      </c>
      <c r="M25" s="352">
        <f t="shared" si="5"/>
        <v>0</v>
      </c>
      <c r="N25" s="352">
        <f t="shared" si="5"/>
        <v>0</v>
      </c>
    </row>
    <row r="26" spans="1:14">
      <c r="A26" s="329">
        <v>8</v>
      </c>
      <c r="B26" s="99" t="str">
        <f>[2]ORÇAMENTO!$E$196</f>
        <v xml:space="preserve">IMPERMEABILIZAÇÃO </v>
      </c>
      <c r="C26" s="331">
        <f>'Planilha Repactuação '!O187</f>
        <v>12394.5609375</v>
      </c>
      <c r="D26" s="343">
        <f>C26/C61</f>
        <v>4.3451716626825357E-3</v>
      </c>
      <c r="E26" s="346"/>
      <c r="F26" s="350"/>
      <c r="G26" s="332">
        <v>1</v>
      </c>
      <c r="H26" s="332"/>
      <c r="I26" s="332"/>
      <c r="J26" s="332"/>
      <c r="K26" s="353"/>
      <c r="L26" s="350"/>
      <c r="M26" s="348"/>
      <c r="N26" s="346"/>
    </row>
    <row r="27" spans="1:14">
      <c r="A27" s="329"/>
      <c r="B27" s="330"/>
      <c r="C27" s="331"/>
      <c r="D27" s="343"/>
      <c r="E27" s="352">
        <f>E26*$C$26</f>
        <v>0</v>
      </c>
      <c r="F27" s="352">
        <f t="shared" ref="F27:N27" si="6">F26*$C$26</f>
        <v>0</v>
      </c>
      <c r="G27" s="352">
        <f t="shared" si="6"/>
        <v>12394.5609375</v>
      </c>
      <c r="H27" s="352">
        <f t="shared" si="6"/>
        <v>0</v>
      </c>
      <c r="I27" s="352">
        <f t="shared" si="6"/>
        <v>0</v>
      </c>
      <c r="J27" s="352">
        <f t="shared" si="6"/>
        <v>0</v>
      </c>
      <c r="K27" s="352">
        <f t="shared" si="6"/>
        <v>0</v>
      </c>
      <c r="L27" s="352">
        <f t="shared" si="6"/>
        <v>0</v>
      </c>
      <c r="M27" s="352">
        <f t="shared" si="6"/>
        <v>0</v>
      </c>
      <c r="N27" s="352">
        <f t="shared" si="6"/>
        <v>0</v>
      </c>
    </row>
    <row r="28" spans="1:14">
      <c r="A28" s="329">
        <v>9</v>
      </c>
      <c r="B28" s="99" t="str">
        <f>[2]ORÇAMENTO!$E$201</f>
        <v>REVESTIMENTOS INTERNO E EXTERNO</v>
      </c>
      <c r="C28" s="331">
        <f>'Planilha Repactuação '!O191</f>
        <v>421930.90616249997</v>
      </c>
      <c r="D28" s="343">
        <f>C28/C61</f>
        <v>0.1479166729916494</v>
      </c>
      <c r="E28" s="346"/>
      <c r="F28" s="346"/>
      <c r="G28" s="346"/>
      <c r="H28" s="332">
        <v>0.15</v>
      </c>
      <c r="I28" s="332">
        <v>0.2</v>
      </c>
      <c r="J28" s="332">
        <v>0.2</v>
      </c>
      <c r="K28" s="354">
        <v>0.2</v>
      </c>
      <c r="L28" s="355">
        <v>0.2</v>
      </c>
      <c r="M28" s="355">
        <v>0.05</v>
      </c>
      <c r="N28" s="346"/>
    </row>
    <row r="29" spans="1:14">
      <c r="A29" s="329"/>
      <c r="B29" s="330"/>
      <c r="C29" s="331"/>
      <c r="D29" s="343"/>
      <c r="E29" s="352">
        <f>E28*$C$28</f>
        <v>0</v>
      </c>
      <c r="F29" s="352">
        <f t="shared" ref="F29:N29" si="7">F28*$C$28</f>
        <v>0</v>
      </c>
      <c r="G29" s="352">
        <f t="shared" si="7"/>
        <v>0</v>
      </c>
      <c r="H29" s="352">
        <f t="shared" si="7"/>
        <v>63289.63592437499</v>
      </c>
      <c r="I29" s="352">
        <f t="shared" si="7"/>
        <v>84386.181232500006</v>
      </c>
      <c r="J29" s="352">
        <f t="shared" si="7"/>
        <v>84386.181232500006</v>
      </c>
      <c r="K29" s="352">
        <f t="shared" si="7"/>
        <v>84386.181232500006</v>
      </c>
      <c r="L29" s="352">
        <f t="shared" si="7"/>
        <v>84386.181232500006</v>
      </c>
      <c r="M29" s="352">
        <f t="shared" si="7"/>
        <v>21096.545308125002</v>
      </c>
      <c r="N29" s="352">
        <f t="shared" si="7"/>
        <v>0</v>
      </c>
    </row>
    <row r="30" spans="1:14">
      <c r="A30" s="329">
        <v>10</v>
      </c>
      <c r="B30" s="99" t="str">
        <f>[2]ORÇAMENTO!$E$220</f>
        <v>SISTEMAS DE PISOS</v>
      </c>
      <c r="C30" s="331">
        <f>'Planilha Repactuação '!O209</f>
        <v>279368.67656250001</v>
      </c>
      <c r="D30" s="343">
        <f>C30/C61</f>
        <v>9.7938512139450082E-2</v>
      </c>
      <c r="E30" s="346"/>
      <c r="F30" s="346"/>
      <c r="G30" s="346"/>
      <c r="H30" s="332">
        <v>0.15</v>
      </c>
      <c r="I30" s="332">
        <v>0.15</v>
      </c>
      <c r="J30" s="332">
        <v>0.25</v>
      </c>
      <c r="K30" s="354">
        <v>0.2</v>
      </c>
      <c r="L30" s="355">
        <v>0.25</v>
      </c>
      <c r="M30" s="348"/>
      <c r="N30" s="346"/>
    </row>
    <row r="31" spans="1:14">
      <c r="A31" s="329"/>
      <c r="B31" s="330"/>
      <c r="C31" s="331"/>
      <c r="D31" s="343"/>
      <c r="E31" s="352">
        <f>E30*$C$30</f>
        <v>0</v>
      </c>
      <c r="F31" s="352">
        <f t="shared" ref="F31:N31" si="8">F30*$C$30</f>
        <v>0</v>
      </c>
      <c r="G31" s="352">
        <f t="shared" si="8"/>
        <v>0</v>
      </c>
      <c r="H31" s="352">
        <f t="shared" si="8"/>
        <v>41905.301484374999</v>
      </c>
      <c r="I31" s="352">
        <f t="shared" si="8"/>
        <v>41905.301484374999</v>
      </c>
      <c r="J31" s="352">
        <f t="shared" si="8"/>
        <v>69842.169140625003</v>
      </c>
      <c r="K31" s="352">
        <f t="shared" si="8"/>
        <v>55873.735312500008</v>
      </c>
      <c r="L31" s="352">
        <f t="shared" si="8"/>
        <v>69842.169140625003</v>
      </c>
      <c r="M31" s="352">
        <f t="shared" si="8"/>
        <v>0</v>
      </c>
      <c r="N31" s="352">
        <f t="shared" si="8"/>
        <v>0</v>
      </c>
    </row>
    <row r="32" spans="1:14">
      <c r="A32" s="329">
        <v>11</v>
      </c>
      <c r="B32" s="99" t="str">
        <f>[2]ORÇAMENTO!$E$246</f>
        <v>PINTURAS E ACABAMENTOS</v>
      </c>
      <c r="C32" s="331">
        <f>'Planilha Repactuação '!O234</f>
        <v>190466.95080000005</v>
      </c>
      <c r="D32" s="343">
        <f>C32/C61</f>
        <v>6.6772159293658637E-2</v>
      </c>
      <c r="E32" s="346"/>
      <c r="F32" s="346"/>
      <c r="G32" s="346"/>
      <c r="H32" s="332"/>
      <c r="I32" s="332"/>
      <c r="J32" s="332"/>
      <c r="K32" s="332">
        <v>0.3</v>
      </c>
      <c r="L32" s="332">
        <v>0.25</v>
      </c>
      <c r="M32" s="332">
        <v>0.4</v>
      </c>
      <c r="N32" s="332">
        <v>0.05</v>
      </c>
    </row>
    <row r="33" spans="1:14">
      <c r="A33" s="329"/>
      <c r="B33" s="330"/>
      <c r="C33" s="331"/>
      <c r="D33" s="343"/>
      <c r="E33" s="352">
        <f>E32*$C$32</f>
        <v>0</v>
      </c>
      <c r="F33" s="352">
        <f t="shared" ref="F33:N33" si="9">F32*$C$32</f>
        <v>0</v>
      </c>
      <c r="G33" s="352">
        <f t="shared" si="9"/>
        <v>0</v>
      </c>
      <c r="H33" s="352">
        <f t="shared" si="9"/>
        <v>0</v>
      </c>
      <c r="I33" s="352">
        <f t="shared" si="9"/>
        <v>0</v>
      </c>
      <c r="J33" s="352">
        <f t="shared" si="9"/>
        <v>0</v>
      </c>
      <c r="K33" s="352">
        <f t="shared" si="9"/>
        <v>57140.085240000015</v>
      </c>
      <c r="L33" s="352">
        <f t="shared" si="9"/>
        <v>47616.737700000012</v>
      </c>
      <c r="M33" s="352">
        <f t="shared" si="9"/>
        <v>76186.78032000002</v>
      </c>
      <c r="N33" s="352">
        <f t="shared" si="9"/>
        <v>9523.3475400000025</v>
      </c>
    </row>
    <row r="34" spans="1:14">
      <c r="A34" s="329">
        <v>12</v>
      </c>
      <c r="B34" s="99" t="str">
        <f>[2]ORÇAMENTO!$E$262</f>
        <v xml:space="preserve">INSTALAÇÃO HIDRÁULICA </v>
      </c>
      <c r="C34" s="331">
        <f>'Planilha Repactuação '!O249</f>
        <v>48703.580624999995</v>
      </c>
      <c r="D34" s="343">
        <f>C34/C61</f>
        <v>1.7074055262631133E-2</v>
      </c>
      <c r="E34" s="346"/>
      <c r="F34" s="346"/>
      <c r="G34" s="346"/>
      <c r="H34" s="332">
        <v>0.1</v>
      </c>
      <c r="I34" s="332">
        <v>0.2</v>
      </c>
      <c r="J34" s="332">
        <v>0.3</v>
      </c>
      <c r="K34" s="332">
        <v>0.2</v>
      </c>
      <c r="L34" s="355">
        <v>0.1</v>
      </c>
      <c r="M34" s="355">
        <v>0.1</v>
      </c>
      <c r="N34" s="346"/>
    </row>
    <row r="35" spans="1:14">
      <c r="A35" s="329"/>
      <c r="B35" s="330"/>
      <c r="C35" s="331"/>
      <c r="D35" s="343"/>
      <c r="E35" s="352">
        <f>E34*$C$34</f>
        <v>0</v>
      </c>
      <c r="F35" s="352">
        <f t="shared" ref="F35:N35" si="10">F34*$C$34</f>
        <v>0</v>
      </c>
      <c r="G35" s="352">
        <f t="shared" si="10"/>
        <v>0</v>
      </c>
      <c r="H35" s="352">
        <f t="shared" si="10"/>
        <v>4870.3580624999995</v>
      </c>
      <c r="I35" s="352">
        <f t="shared" si="10"/>
        <v>9740.716124999999</v>
      </c>
      <c r="J35" s="352">
        <f t="shared" si="10"/>
        <v>14611.074187499999</v>
      </c>
      <c r="K35" s="352">
        <f t="shared" si="10"/>
        <v>9740.716124999999</v>
      </c>
      <c r="L35" s="352">
        <f t="shared" si="10"/>
        <v>4870.3580624999995</v>
      </c>
      <c r="M35" s="352">
        <f t="shared" si="10"/>
        <v>4870.3580624999995</v>
      </c>
      <c r="N35" s="352">
        <f t="shared" si="10"/>
        <v>0</v>
      </c>
    </row>
    <row r="36" spans="1:14">
      <c r="A36" s="329">
        <v>13</v>
      </c>
      <c r="B36" s="99" t="str">
        <f>[2]ORÇAMENTO!$E$335</f>
        <v>DRENAGEM DE ÁGUAS PLUVIAIS</v>
      </c>
      <c r="C36" s="331">
        <f>'Planilha Repactuação '!O321</f>
        <v>33493.280625000007</v>
      </c>
      <c r="D36" s="343">
        <f>C36/C61</f>
        <v>1.1741767586273084E-2</v>
      </c>
      <c r="E36" s="346"/>
      <c r="F36" s="350"/>
      <c r="G36" s="350"/>
      <c r="H36" s="350"/>
      <c r="I36" s="332">
        <v>0.2</v>
      </c>
      <c r="J36" s="332">
        <v>0.2</v>
      </c>
      <c r="K36" s="353">
        <v>0.3</v>
      </c>
      <c r="L36" s="332">
        <v>0.25</v>
      </c>
      <c r="M36" s="332">
        <v>0.05</v>
      </c>
      <c r="N36" s="346"/>
    </row>
    <row r="37" spans="1:14">
      <c r="A37" s="329"/>
      <c r="B37" s="330"/>
      <c r="C37" s="331"/>
      <c r="D37" s="343"/>
      <c r="E37" s="352">
        <f>E36*$C$36</f>
        <v>0</v>
      </c>
      <c r="F37" s="352">
        <f t="shared" ref="F37:N37" si="11">F36*$C$36</f>
        <v>0</v>
      </c>
      <c r="G37" s="352">
        <f t="shared" si="11"/>
        <v>0</v>
      </c>
      <c r="H37" s="352">
        <f t="shared" si="11"/>
        <v>0</v>
      </c>
      <c r="I37" s="352">
        <f t="shared" si="11"/>
        <v>6698.6561250000013</v>
      </c>
      <c r="J37" s="352">
        <f t="shared" si="11"/>
        <v>6698.6561250000013</v>
      </c>
      <c r="K37" s="352">
        <f t="shared" si="11"/>
        <v>10047.984187500002</v>
      </c>
      <c r="L37" s="352">
        <f t="shared" si="11"/>
        <v>8373.3201562500017</v>
      </c>
      <c r="M37" s="352">
        <f t="shared" si="11"/>
        <v>1674.6640312500003</v>
      </c>
      <c r="N37" s="352">
        <f t="shared" si="11"/>
        <v>0</v>
      </c>
    </row>
    <row r="38" spans="1:14">
      <c r="A38" s="329">
        <v>14</v>
      </c>
      <c r="B38" s="99" t="str">
        <f>[2]ORÇAMENTO!$E$347</f>
        <v xml:space="preserve">INSTALAÇÃO SANITÁRIA </v>
      </c>
      <c r="C38" s="331">
        <f>'Planilha Repactuação '!O332</f>
        <v>71063.619375000009</v>
      </c>
      <c r="D38" s="343">
        <f>C38/C61</f>
        <v>2.4912832871850778E-2</v>
      </c>
      <c r="E38" s="346"/>
      <c r="F38" s="350"/>
      <c r="G38" s="350"/>
      <c r="H38" s="332">
        <v>0.2</v>
      </c>
      <c r="I38" s="332">
        <v>0.2</v>
      </c>
      <c r="J38" s="332">
        <v>0.2</v>
      </c>
      <c r="K38" s="353">
        <v>0.2</v>
      </c>
      <c r="L38" s="332">
        <v>0.2</v>
      </c>
      <c r="M38" s="348"/>
      <c r="N38" s="346"/>
    </row>
    <row r="39" spans="1:14">
      <c r="A39" s="329"/>
      <c r="B39" s="330"/>
      <c r="C39" s="331"/>
      <c r="D39" s="343"/>
      <c r="E39" s="352">
        <f>E38*$C$38</f>
        <v>0</v>
      </c>
      <c r="F39" s="352">
        <f t="shared" ref="F39:N39" si="12">F38*$C$38</f>
        <v>0</v>
      </c>
      <c r="G39" s="352">
        <f t="shared" si="12"/>
        <v>0</v>
      </c>
      <c r="H39" s="352">
        <f t="shared" si="12"/>
        <v>14212.723875000003</v>
      </c>
      <c r="I39" s="352">
        <f t="shared" si="12"/>
        <v>14212.723875000003</v>
      </c>
      <c r="J39" s="352">
        <f t="shared" si="12"/>
        <v>14212.723875000003</v>
      </c>
      <c r="K39" s="352">
        <f t="shared" si="12"/>
        <v>14212.723875000003</v>
      </c>
      <c r="L39" s="352">
        <f t="shared" si="12"/>
        <v>14212.723875000003</v>
      </c>
      <c r="M39" s="352">
        <f t="shared" si="12"/>
        <v>0</v>
      </c>
      <c r="N39" s="352">
        <f t="shared" si="12"/>
        <v>0</v>
      </c>
    </row>
    <row r="40" spans="1:14">
      <c r="A40" s="329">
        <v>15</v>
      </c>
      <c r="B40" s="99" t="str">
        <f>[2]ORÇAMENTO!$E$391</f>
        <v>LOUÇAS, ACESSÓRIOS E METAIS</v>
      </c>
      <c r="C40" s="331">
        <f>'Planilha Repactuação '!O375</f>
        <v>103223.906625</v>
      </c>
      <c r="D40" s="343">
        <f>C40/C61</f>
        <v>3.6187291848419949E-2</v>
      </c>
      <c r="E40" s="346"/>
      <c r="F40" s="332"/>
      <c r="G40" s="332"/>
      <c r="H40" s="332"/>
      <c r="I40" s="332"/>
      <c r="J40" s="332">
        <v>0.1</v>
      </c>
      <c r="K40" s="353">
        <v>0.2</v>
      </c>
      <c r="L40" s="353">
        <v>0.3</v>
      </c>
      <c r="M40" s="353">
        <v>0.4</v>
      </c>
      <c r="N40" s="346"/>
    </row>
    <row r="41" spans="1:14">
      <c r="A41" s="329"/>
      <c r="B41" s="330"/>
      <c r="C41" s="331"/>
      <c r="D41" s="343"/>
      <c r="E41" s="352">
        <f>E40*$C$40</f>
        <v>0</v>
      </c>
      <c r="F41" s="352">
        <f t="shared" ref="F41:N41" si="13">F40*$C$40</f>
        <v>0</v>
      </c>
      <c r="G41" s="352">
        <f t="shared" si="13"/>
        <v>0</v>
      </c>
      <c r="H41" s="352">
        <f t="shared" si="13"/>
        <v>0</v>
      </c>
      <c r="I41" s="352">
        <f t="shared" si="13"/>
        <v>0</v>
      </c>
      <c r="J41" s="352">
        <f t="shared" si="13"/>
        <v>10322.390662500002</v>
      </c>
      <c r="K41" s="352">
        <f t="shared" si="13"/>
        <v>20644.781325000004</v>
      </c>
      <c r="L41" s="352">
        <f t="shared" si="13"/>
        <v>30967.171987499998</v>
      </c>
      <c r="M41" s="352">
        <f t="shared" si="13"/>
        <v>41289.562650000007</v>
      </c>
      <c r="N41" s="352">
        <f t="shared" si="13"/>
        <v>0</v>
      </c>
    </row>
    <row r="42" spans="1:14">
      <c r="A42" s="329">
        <v>16</v>
      </c>
      <c r="B42" s="99" t="str">
        <f>[2]ORÇAMENTO!$E$423</f>
        <v>INSTALAÇÃO DE GÁS COMBUSTÍVEL</v>
      </c>
      <c r="C42" s="331">
        <f>'Planilha Repactuação '!O406</f>
        <v>7848.2276249999986</v>
      </c>
      <c r="D42" s="343">
        <f>C42/C61</f>
        <v>2.7513597658192358E-3</v>
      </c>
      <c r="E42" s="346"/>
      <c r="F42" s="332"/>
      <c r="G42" s="332"/>
      <c r="H42" s="332">
        <v>0.3</v>
      </c>
      <c r="I42" s="332">
        <v>0.3</v>
      </c>
      <c r="J42" s="350"/>
      <c r="K42" s="351"/>
      <c r="L42" s="332">
        <v>0.2</v>
      </c>
      <c r="M42" s="332">
        <v>0.2</v>
      </c>
      <c r="N42" s="346"/>
    </row>
    <row r="43" spans="1:14">
      <c r="A43" s="329"/>
      <c r="B43" s="330"/>
      <c r="C43" s="331"/>
      <c r="D43" s="343"/>
      <c r="E43" s="352">
        <f>E42*$C$42</f>
        <v>0</v>
      </c>
      <c r="F43" s="352">
        <f t="shared" ref="F43:N43" si="14">F42*$C$42</f>
        <v>0</v>
      </c>
      <c r="G43" s="352">
        <f t="shared" si="14"/>
        <v>0</v>
      </c>
      <c r="H43" s="352">
        <f t="shared" si="14"/>
        <v>2354.4682874999994</v>
      </c>
      <c r="I43" s="352">
        <f t="shared" si="14"/>
        <v>2354.4682874999994</v>
      </c>
      <c r="J43" s="352">
        <f t="shared" si="14"/>
        <v>0</v>
      </c>
      <c r="K43" s="352">
        <f t="shared" si="14"/>
        <v>0</v>
      </c>
      <c r="L43" s="352">
        <f t="shared" si="14"/>
        <v>1569.6455249999999</v>
      </c>
      <c r="M43" s="352">
        <f t="shared" si="14"/>
        <v>1569.6455249999999</v>
      </c>
      <c r="N43" s="352">
        <f t="shared" si="14"/>
        <v>0</v>
      </c>
    </row>
    <row r="44" spans="1:14">
      <c r="A44" s="329">
        <v>17</v>
      </c>
      <c r="B44" s="99" t="str">
        <f>[2]ORÇAMENTO!$E$436</f>
        <v>SISTEMA DE PROTEÇÃO CONTRA INCÊNDIO</v>
      </c>
      <c r="C44" s="331">
        <f>'Planilha Repactuação '!O418</f>
        <v>31426.618124999997</v>
      </c>
      <c r="D44" s="343">
        <f>C44/C61</f>
        <v>1.1017255973751215E-2</v>
      </c>
      <c r="E44" s="346"/>
      <c r="F44" s="350"/>
      <c r="G44" s="350"/>
      <c r="H44" s="332">
        <v>0.05</v>
      </c>
      <c r="I44" s="332">
        <v>0.1</v>
      </c>
      <c r="J44" s="332">
        <v>0.1</v>
      </c>
      <c r="K44" s="332">
        <v>0.2</v>
      </c>
      <c r="L44" s="332">
        <v>0.3</v>
      </c>
      <c r="M44" s="332">
        <v>0.25</v>
      </c>
      <c r="N44" s="346"/>
    </row>
    <row r="45" spans="1:14">
      <c r="A45" s="330"/>
      <c r="B45" s="330"/>
      <c r="C45" s="333"/>
      <c r="D45" s="345"/>
      <c r="E45" s="352">
        <f>E44*$C$44</f>
        <v>0</v>
      </c>
      <c r="F45" s="352">
        <f t="shared" ref="F45:N45" si="15">F44*$C$44</f>
        <v>0</v>
      </c>
      <c r="G45" s="352">
        <f t="shared" si="15"/>
        <v>0</v>
      </c>
      <c r="H45" s="352">
        <f t="shared" si="15"/>
        <v>1571.33090625</v>
      </c>
      <c r="I45" s="352">
        <f t="shared" si="15"/>
        <v>3142.6618125</v>
      </c>
      <c r="J45" s="352">
        <f t="shared" si="15"/>
        <v>3142.6618125</v>
      </c>
      <c r="K45" s="352">
        <f t="shared" si="15"/>
        <v>6285.323625</v>
      </c>
      <c r="L45" s="352">
        <f t="shared" si="15"/>
        <v>9427.9854374999995</v>
      </c>
      <c r="M45" s="352">
        <f t="shared" si="15"/>
        <v>7856.6545312499993</v>
      </c>
      <c r="N45" s="352">
        <f t="shared" si="15"/>
        <v>0</v>
      </c>
    </row>
    <row r="46" spans="1:14">
      <c r="A46" s="334">
        <v>18</v>
      </c>
      <c r="B46" s="163" t="str">
        <f>[2]ORÇAMENTO!$E$456</f>
        <v>INSTALAÇÃO ELÉTRICA - 220V</v>
      </c>
      <c r="C46" s="333">
        <f>'Planilha Repactuação '!O437</f>
        <v>304627.50543750002</v>
      </c>
      <c r="D46" s="343">
        <f>C46/C61</f>
        <v>0.10679352104324551</v>
      </c>
      <c r="E46" s="346"/>
      <c r="F46" s="349"/>
      <c r="G46" s="349"/>
      <c r="H46" s="356">
        <v>0.05</v>
      </c>
      <c r="I46" s="356">
        <v>0.05</v>
      </c>
      <c r="J46" s="356">
        <v>0.1</v>
      </c>
      <c r="K46" s="356">
        <v>0.2</v>
      </c>
      <c r="L46" s="356">
        <v>0.25</v>
      </c>
      <c r="M46" s="356">
        <v>0.25</v>
      </c>
      <c r="N46" s="356">
        <v>0.1</v>
      </c>
    </row>
    <row r="47" spans="1:14">
      <c r="A47" s="334"/>
      <c r="B47" s="330"/>
      <c r="C47" s="333"/>
      <c r="D47" s="345"/>
      <c r="E47" s="352">
        <f>E46*$C$46</f>
        <v>0</v>
      </c>
      <c r="F47" s="352">
        <f t="shared" ref="F47:N47" si="16">F46*$C$46</f>
        <v>0</v>
      </c>
      <c r="G47" s="352">
        <f t="shared" si="16"/>
        <v>0</v>
      </c>
      <c r="H47" s="352">
        <f t="shared" si="16"/>
        <v>15231.375271875002</v>
      </c>
      <c r="I47" s="352">
        <f t="shared" si="16"/>
        <v>15231.375271875002</v>
      </c>
      <c r="J47" s="352">
        <f t="shared" si="16"/>
        <v>30462.750543750004</v>
      </c>
      <c r="K47" s="352">
        <f t="shared" si="16"/>
        <v>60925.501087500008</v>
      </c>
      <c r="L47" s="352">
        <f t="shared" si="16"/>
        <v>76156.876359375005</v>
      </c>
      <c r="M47" s="352">
        <f t="shared" si="16"/>
        <v>76156.876359375005</v>
      </c>
      <c r="N47" s="352">
        <f t="shared" si="16"/>
        <v>30462.750543750004</v>
      </c>
    </row>
    <row r="48" spans="1:14">
      <c r="A48" s="334">
        <v>19</v>
      </c>
      <c r="B48" s="163" t="str">
        <f>[2]ORÇAMENTO!$E$524</f>
        <v>INSTALAÇÕES DE CLIMATIZAÇÃO</v>
      </c>
      <c r="C48" s="333">
        <f>'Planilha Repactuação '!O504</f>
        <v>2855.3686874999999</v>
      </c>
      <c r="D48" s="343">
        <f>C48/C61</f>
        <v>1.0010090046754449E-3</v>
      </c>
      <c r="E48" s="346"/>
      <c r="F48" s="349"/>
      <c r="G48" s="349"/>
      <c r="H48" s="349"/>
      <c r="I48" s="356">
        <v>0.2</v>
      </c>
      <c r="J48" s="349"/>
      <c r="K48" s="357"/>
      <c r="L48" s="349"/>
      <c r="M48" s="358">
        <v>0.8</v>
      </c>
      <c r="N48" s="346"/>
    </row>
    <row r="49" spans="1:14">
      <c r="A49" s="334"/>
      <c r="B49" s="330"/>
      <c r="C49" s="333"/>
      <c r="D49" s="345"/>
      <c r="E49" s="352">
        <f>E48*$C$48</f>
        <v>0</v>
      </c>
      <c r="F49" s="352">
        <f t="shared" ref="F49:N49" si="17">F48*$C$48</f>
        <v>0</v>
      </c>
      <c r="G49" s="352">
        <f t="shared" si="17"/>
        <v>0</v>
      </c>
      <c r="H49" s="352">
        <f t="shared" si="17"/>
        <v>0</v>
      </c>
      <c r="I49" s="352">
        <f t="shared" si="17"/>
        <v>571.07373749999999</v>
      </c>
      <c r="J49" s="352">
        <f t="shared" si="17"/>
        <v>0</v>
      </c>
      <c r="K49" s="352">
        <f t="shared" si="17"/>
        <v>0</v>
      </c>
      <c r="L49" s="352">
        <f t="shared" si="17"/>
        <v>0</v>
      </c>
      <c r="M49" s="352">
        <f t="shared" si="17"/>
        <v>2284.29495</v>
      </c>
      <c r="N49" s="352">
        <f t="shared" si="17"/>
        <v>0</v>
      </c>
    </row>
    <row r="50" spans="1:14">
      <c r="A50" s="334">
        <v>20</v>
      </c>
      <c r="B50" s="99" t="str">
        <f>[2]ORÇAMENTO!$E$531</f>
        <v>INSTALAÇÕES DE REDE ESTRUTURADA</v>
      </c>
      <c r="C50" s="333">
        <f>'Planilha Repactuação '!O510</f>
        <v>49027.163062500011</v>
      </c>
      <c r="D50" s="343">
        <f>C50/C61</f>
        <v>1.7187493830165452E-2</v>
      </c>
      <c r="E50" s="346"/>
      <c r="F50" s="349"/>
      <c r="G50" s="349"/>
      <c r="H50" s="349"/>
      <c r="I50" s="349"/>
      <c r="J50" s="349"/>
      <c r="K50" s="359">
        <v>0.2</v>
      </c>
      <c r="L50" s="356">
        <v>0.3</v>
      </c>
      <c r="M50" s="356">
        <v>0.3</v>
      </c>
      <c r="N50" s="356">
        <v>0.2</v>
      </c>
    </row>
    <row r="51" spans="1:14">
      <c r="A51" s="334"/>
      <c r="B51" s="330"/>
      <c r="C51" s="333"/>
      <c r="D51" s="345"/>
      <c r="E51" s="352">
        <f>E50*$C$50</f>
        <v>0</v>
      </c>
      <c r="F51" s="352">
        <f t="shared" ref="F51:N51" si="18">F50*$C$50</f>
        <v>0</v>
      </c>
      <c r="G51" s="352">
        <f t="shared" si="18"/>
        <v>0</v>
      </c>
      <c r="H51" s="352">
        <f t="shared" si="18"/>
        <v>0</v>
      </c>
      <c r="I51" s="352">
        <f t="shared" si="18"/>
        <v>0</v>
      </c>
      <c r="J51" s="352">
        <f t="shared" si="18"/>
        <v>0</v>
      </c>
      <c r="K51" s="352">
        <f t="shared" si="18"/>
        <v>9805.4326125000025</v>
      </c>
      <c r="L51" s="352">
        <f t="shared" si="18"/>
        <v>14708.148918750003</v>
      </c>
      <c r="M51" s="352">
        <f t="shared" si="18"/>
        <v>14708.148918750003</v>
      </c>
      <c r="N51" s="352">
        <f t="shared" si="18"/>
        <v>9805.4326125000025</v>
      </c>
    </row>
    <row r="52" spans="1:14">
      <c r="A52" s="334">
        <v>21</v>
      </c>
      <c r="B52" s="99" t="str">
        <f>[2]ORÇAMENTO!$E$563</f>
        <v>SISTEMA DE EXAUSTÃO MECÂNICA</v>
      </c>
      <c r="C52" s="333">
        <f>'Planilha Repactuação '!O541</f>
        <v>10769.508749999999</v>
      </c>
      <c r="D52" s="343">
        <f>C52/C61</f>
        <v>3.7754757491998987E-3</v>
      </c>
      <c r="E52" s="346"/>
      <c r="F52" s="349"/>
      <c r="G52" s="349"/>
      <c r="H52" s="349"/>
      <c r="I52" s="349"/>
      <c r="J52" s="349"/>
      <c r="K52" s="357"/>
      <c r="L52" s="349"/>
      <c r="M52" s="348"/>
      <c r="N52" s="356">
        <v>1</v>
      </c>
    </row>
    <row r="53" spans="1:14">
      <c r="A53" s="334"/>
      <c r="B53" s="330"/>
      <c r="C53" s="333"/>
      <c r="D53" s="345"/>
      <c r="E53" s="352">
        <f>E52*$C$52</f>
        <v>0</v>
      </c>
      <c r="F53" s="352">
        <f t="shared" ref="F53:N53" si="19">F52*$C$52</f>
        <v>0</v>
      </c>
      <c r="G53" s="352">
        <f t="shared" si="19"/>
        <v>0</v>
      </c>
      <c r="H53" s="352">
        <f t="shared" si="19"/>
        <v>0</v>
      </c>
      <c r="I53" s="352">
        <f t="shared" si="19"/>
        <v>0</v>
      </c>
      <c r="J53" s="352">
        <f t="shared" si="19"/>
        <v>0</v>
      </c>
      <c r="K53" s="352">
        <f t="shared" si="19"/>
        <v>0</v>
      </c>
      <c r="L53" s="352">
        <f t="shared" si="19"/>
        <v>0</v>
      </c>
      <c r="M53" s="352">
        <f t="shared" si="19"/>
        <v>0</v>
      </c>
      <c r="N53" s="352">
        <f t="shared" si="19"/>
        <v>10769.508749999999</v>
      </c>
    </row>
    <row r="54" spans="1:14">
      <c r="A54" s="334">
        <v>22</v>
      </c>
      <c r="B54" s="99" t="str">
        <f>[2]ORÇAMENTO!$E$569</f>
        <v>SISTEMA DE PROTEÇÃO CONTRA DESCARGAS ATMOSFÉRICAS (SPDA)</v>
      </c>
      <c r="C54" s="333">
        <f>'Planilha Repactuação '!O546</f>
        <v>85938.77866874999</v>
      </c>
      <c r="D54" s="343">
        <f>C54/C61</f>
        <v>3.0127629988668067E-2</v>
      </c>
      <c r="E54" s="346"/>
      <c r="F54" s="356">
        <v>0.15</v>
      </c>
      <c r="G54" s="356">
        <v>0.1</v>
      </c>
      <c r="H54" s="356"/>
      <c r="I54" s="356"/>
      <c r="J54" s="356"/>
      <c r="K54" s="359">
        <v>0.3</v>
      </c>
      <c r="L54" s="356">
        <v>0.2</v>
      </c>
      <c r="M54" s="359">
        <v>0.15</v>
      </c>
      <c r="N54" s="356">
        <v>0.1</v>
      </c>
    </row>
    <row r="55" spans="1:14">
      <c r="A55" s="334"/>
      <c r="B55" s="330"/>
      <c r="C55" s="333"/>
      <c r="D55" s="345"/>
      <c r="E55" s="352">
        <f>E54*$C$54</f>
        <v>0</v>
      </c>
      <c r="F55" s="352">
        <f t="shared" ref="F55:N55" si="20">F54*$C$54</f>
        <v>12890.816800312497</v>
      </c>
      <c r="G55" s="352">
        <f t="shared" si="20"/>
        <v>8593.8778668750001</v>
      </c>
      <c r="H55" s="352">
        <f t="shared" si="20"/>
        <v>0</v>
      </c>
      <c r="I55" s="352">
        <f t="shared" si="20"/>
        <v>0</v>
      </c>
      <c r="J55" s="352">
        <f t="shared" si="20"/>
        <v>0</v>
      </c>
      <c r="K55" s="352">
        <f t="shared" si="20"/>
        <v>25781.633600624995</v>
      </c>
      <c r="L55" s="352">
        <f t="shared" si="20"/>
        <v>17187.75573375</v>
      </c>
      <c r="M55" s="352">
        <f t="shared" si="20"/>
        <v>12890.816800312497</v>
      </c>
      <c r="N55" s="352">
        <f t="shared" si="20"/>
        <v>8593.8778668750001</v>
      </c>
    </row>
    <row r="56" spans="1:14">
      <c r="A56" s="334">
        <v>23</v>
      </c>
      <c r="B56" s="99" t="str">
        <f>[2]ORÇAMENTO!$E$587</f>
        <v>SERVIÇOS COMPLEMENTARES</v>
      </c>
      <c r="C56" s="333">
        <f>'Planilha Repactuação '!O563</f>
        <v>136633.33621874999</v>
      </c>
      <c r="D56" s="343">
        <f>C56/C61</f>
        <v>4.7899663708074594E-2</v>
      </c>
      <c r="E56" s="356">
        <v>0.15</v>
      </c>
      <c r="F56" s="356">
        <v>0.25</v>
      </c>
      <c r="G56" s="356"/>
      <c r="H56" s="349"/>
      <c r="I56" s="349"/>
      <c r="J56" s="349"/>
      <c r="K56" s="357"/>
      <c r="L56" s="356">
        <v>0.15</v>
      </c>
      <c r="M56" s="356">
        <v>0.3</v>
      </c>
      <c r="N56" s="356">
        <v>0.15</v>
      </c>
    </row>
    <row r="57" spans="1:14">
      <c r="A57" s="334"/>
      <c r="B57" s="330"/>
      <c r="C57" s="333"/>
      <c r="D57" s="345"/>
      <c r="E57" s="352">
        <f>E56*$C$56</f>
        <v>20495.000432812496</v>
      </c>
      <c r="F57" s="352">
        <f t="shared" ref="F57:N57" si="21">F56*$C$56</f>
        <v>34158.334054687497</v>
      </c>
      <c r="G57" s="352">
        <f t="shared" si="21"/>
        <v>0</v>
      </c>
      <c r="H57" s="352">
        <f t="shared" si="21"/>
        <v>0</v>
      </c>
      <c r="I57" s="352">
        <f t="shared" si="21"/>
        <v>0</v>
      </c>
      <c r="J57" s="352">
        <f t="shared" si="21"/>
        <v>0</v>
      </c>
      <c r="K57" s="352">
        <f t="shared" si="21"/>
        <v>0</v>
      </c>
      <c r="L57" s="352">
        <f t="shared" si="21"/>
        <v>20495.000432812496</v>
      </c>
      <c r="M57" s="352">
        <f t="shared" si="21"/>
        <v>40990.000865624992</v>
      </c>
      <c r="N57" s="352">
        <f t="shared" si="21"/>
        <v>20495.000432812496</v>
      </c>
    </row>
    <row r="58" spans="1:14">
      <c r="A58" s="334">
        <v>24</v>
      </c>
      <c r="B58" s="99" t="str">
        <f>[2]ORÇAMENTO!$E$608</f>
        <v>SERVIÇOS FINAIS</v>
      </c>
      <c r="C58" s="333">
        <f>'Planilha Repactuação '!O583</f>
        <v>13038.123</v>
      </c>
      <c r="D58" s="343">
        <f>C58/C61</f>
        <v>4.570785756739873E-3</v>
      </c>
      <c r="E58" s="346"/>
      <c r="F58" s="349"/>
      <c r="G58" s="349"/>
      <c r="H58" s="349"/>
      <c r="I58" s="349"/>
      <c r="J58" s="349"/>
      <c r="K58" s="357"/>
      <c r="L58" s="349"/>
      <c r="M58" s="359">
        <v>0.4</v>
      </c>
      <c r="N58" s="356">
        <v>0.6</v>
      </c>
    </row>
    <row r="59" spans="1:14">
      <c r="A59" s="330"/>
      <c r="B59" s="330"/>
      <c r="C59" s="333"/>
      <c r="D59" s="346"/>
      <c r="E59" s="352">
        <f>E58*$C$58</f>
        <v>0</v>
      </c>
      <c r="F59" s="352">
        <f t="shared" ref="F59:N59" si="22">F58*$C$58</f>
        <v>0</v>
      </c>
      <c r="G59" s="352">
        <f t="shared" si="22"/>
        <v>0</v>
      </c>
      <c r="H59" s="352">
        <f t="shared" si="22"/>
        <v>0</v>
      </c>
      <c r="I59" s="352">
        <f t="shared" si="22"/>
        <v>0</v>
      </c>
      <c r="J59" s="352">
        <f t="shared" si="22"/>
        <v>0</v>
      </c>
      <c r="K59" s="352">
        <f t="shared" si="22"/>
        <v>0</v>
      </c>
      <c r="L59" s="352">
        <f t="shared" si="22"/>
        <v>0</v>
      </c>
      <c r="M59" s="352">
        <f t="shared" si="22"/>
        <v>5215.2492000000002</v>
      </c>
      <c r="N59" s="352">
        <f t="shared" si="22"/>
        <v>7822.8737999999994</v>
      </c>
    </row>
    <row r="60" spans="1:14" ht="15" thickBot="1">
      <c r="A60" s="322"/>
      <c r="B60" s="322"/>
      <c r="C60" s="335"/>
      <c r="D60" s="322"/>
      <c r="E60" s="322"/>
      <c r="F60" s="322"/>
      <c r="G60" s="322"/>
      <c r="H60" s="322"/>
      <c r="I60" s="322"/>
      <c r="J60" s="322"/>
      <c r="K60" s="322"/>
      <c r="L60" s="336"/>
      <c r="M60" s="322"/>
      <c r="N60" s="322"/>
    </row>
    <row r="61" spans="1:14" ht="15" thickBot="1">
      <c r="A61" s="420" t="s">
        <v>1210</v>
      </c>
      <c r="B61" s="421"/>
      <c r="C61" s="337">
        <f>C12+C14+C16+C18+C20+C22+C24+C26+C28+C30+C32+C34+C36+C38+C40+C42+C44+C46+C48+C50+C52+C54+C56+C58</f>
        <v>2852490.5112374993</v>
      </c>
      <c r="D61" s="338">
        <f>SUM(D12:D60)</f>
        <v>1.0000000000000002</v>
      </c>
      <c r="E61" s="339">
        <f>E13+E15+E17+E19+E21+E23+E25+E27+E29+E31+E33+E35+E37+E39+E41+E43+E45+E47+E49+E51+E53+E55+E57+E59</f>
        <v>20661.919109999995</v>
      </c>
      <c r="F61" s="339">
        <f>F13+F15+F17+F19+F21+F23+F25+F27+F29+F31+F33+F35+F37+F39+F41+F43+F45+F47+F49+F51+F53+F55+F57+F59</f>
        <v>76732.030193437487</v>
      </c>
      <c r="G61" s="339">
        <f>G13+G15+G17+G19+G21+G23+G25+G27+G29+G31+G33+G35+G37+G39+G41+G43+G45+G47+G49+G51+G53+G55+G57+G59</f>
        <v>193707.71477531249</v>
      </c>
      <c r="H61" s="339">
        <f t="shared" ref="H61:N61" si="23">H13+H15+H17+H19+H21+H23+H25+H27+H29+H31+H33+H35+H37+H39+H41+H43+H45+H47+H49+H51+H53+H55+H57+H59</f>
        <v>365545.74656906247</v>
      </c>
      <c r="I61" s="339">
        <f t="shared" si="23"/>
        <v>376418.06437593745</v>
      </c>
      <c r="J61" s="339">
        <f t="shared" si="23"/>
        <v>473822.07393281249</v>
      </c>
      <c r="K61" s="339">
        <f t="shared" si="23"/>
        <v>466853.53848000005</v>
      </c>
      <c r="L61" s="339">
        <f t="shared" si="23"/>
        <v>474487.03473281249</v>
      </c>
      <c r="M61" s="339">
        <f t="shared" si="23"/>
        <v>306789.59752218757</v>
      </c>
      <c r="N61" s="339">
        <f t="shared" si="23"/>
        <v>97472.791545937507</v>
      </c>
    </row>
    <row r="64" spans="1:14">
      <c r="B64" t="s">
        <v>1159</v>
      </c>
      <c r="C64" t="s">
        <v>1160</v>
      </c>
    </row>
    <row r="65" spans="2:3">
      <c r="B65" t="s">
        <v>1219</v>
      </c>
      <c r="C65" t="s">
        <v>1218</v>
      </c>
    </row>
  </sheetData>
  <mergeCells count="4">
    <mergeCell ref="A1:N1"/>
    <mergeCell ref="A2:N2"/>
    <mergeCell ref="A8:N8"/>
    <mergeCell ref="A61:B61"/>
  </mergeCells>
  <pageMargins left="0.51181102362204722" right="0.51181102362204722" top="0.78740157480314965" bottom="0.78740157480314965" header="0.31496062992125984" footer="0.31496062992125984"/>
  <pageSetup paperSize="9" scale="5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CFB7B7DD789445933196755E0F1C76" ma:contentTypeVersion="13" ma:contentTypeDescription="Criar um novo documento." ma:contentTypeScope="" ma:versionID="e06c1b548fd3ec6f2e88bf289aa0c6dc">
  <xsd:schema xmlns:xsd="http://www.w3.org/2001/XMLSchema" xmlns:xs="http://www.w3.org/2001/XMLSchema" xmlns:p="http://schemas.microsoft.com/office/2006/metadata/properties" xmlns:ns2="d70f4573-c3cf-4f3d-a64b-be830069108e" xmlns:ns3="5876c9c8-9818-4c63-90c4-0d6bd14f8324" targetNamespace="http://schemas.microsoft.com/office/2006/metadata/properties" ma:root="true" ma:fieldsID="cd29efdd312a57df5d46616a5f2620c6" ns2:_="" ns3:_="">
    <xsd:import namespace="d70f4573-c3cf-4f3d-a64b-be830069108e"/>
    <xsd:import namespace="5876c9c8-9818-4c63-90c4-0d6bd14f83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0f4573-c3cf-4f3d-a64b-be830069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m" ma:readOnly="false" ma:fieldId="{5cf76f15-5ced-4ddc-b409-7134ff3c332f}" ma:taxonomyMulti="true" ma:sspId="9a3a2a4c-ea7f-4eb4-8a63-1504674d7c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76c9c8-9818-4c63-90c4-0d6bd14f83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c8fb35f-78e8-49df-af3e-ea3b86dee873}" ma:internalName="TaxCatchAll" ma:showField="CatchAllData" ma:web="5876c9c8-9818-4c63-90c4-0d6bd14f83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76c9c8-9818-4c63-90c4-0d6bd14f8324" xsi:nil="true"/>
    <lcf76f155ced4ddcb4097134ff3c332f xmlns="d70f4573-c3cf-4f3d-a64b-be830069108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82C198-0151-49E7-BCA0-D53EA57289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0f4573-c3cf-4f3d-a64b-be830069108e"/>
    <ds:schemaRef ds:uri="5876c9c8-9818-4c63-90c4-0d6bd14f83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3C3168-0843-4076-9A1B-A366467C88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DED951-AEFB-45A0-ACB4-FDC7A7A4AF77}">
  <ds:schemaRefs>
    <ds:schemaRef ds:uri="http://schemas.microsoft.com/office/2006/metadata/properties"/>
    <ds:schemaRef ds:uri="5876c9c8-9818-4c63-90c4-0d6bd14f8324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d70f4573-c3cf-4f3d-a64b-be830069108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Orientações</vt:lpstr>
      <vt:lpstr>Pacto original</vt:lpstr>
      <vt:lpstr>Planilha Repactuação </vt:lpstr>
      <vt:lpstr>Cronograma Físico Financeiro</vt:lpstr>
      <vt:lpstr>'Planilha Repactuação '!Area_de_impressao</vt:lpstr>
    </vt:vector>
  </TitlesOfParts>
  <Manager/>
  <Company>Symanetc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LIVIA PALESTINA DE FREITAS CARDOSO CHACON</dc:creator>
  <cp:keywords/>
  <dc:description/>
  <cp:lastModifiedBy>Robson Rodrigues</cp:lastModifiedBy>
  <cp:revision/>
  <cp:lastPrinted>2024-08-28T13:38:33Z</cp:lastPrinted>
  <dcterms:created xsi:type="dcterms:W3CDTF">2017-12-11T14:06:44Z</dcterms:created>
  <dcterms:modified xsi:type="dcterms:W3CDTF">2024-12-09T20:17:04Z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0x01010015CFB7B7DD789445933196755E0F1C76</vt:lpwstr>
  </property>
  <property fmtid="{D5CDD505-2E9C-101B-9397-08002B2CF9AE}" pid="3" name="MediaServiceImageTags">
    <vt:lpwstr/>
  </property>
</Properties>
</file>